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HHS Back Up from Desk top\Desktop File\COVID-19\Workforce\2022\Recovery Documents\Consultation Documents\"/>
    </mc:Choice>
  </mc:AlternateContent>
  <xr:revisionPtr revIDLastSave="0" documentId="13_ncr:1_{A67BC676-4CBF-4F44-844F-65C3300556DC}" xr6:coauthVersionLast="47" xr6:coauthVersionMax="47" xr10:uidLastSave="{00000000-0000-0000-0000-000000000000}"/>
  <bookViews>
    <workbookView xWindow="28680" yWindow="135" windowWidth="29040" windowHeight="15840" xr2:uid="{07FB2A13-3683-486D-A4A2-A7A237129AF2}"/>
  </bookViews>
  <sheets>
    <sheet name="0-8 wks &amp; additional needs" sheetId="1" r:id="rId1"/>
    <sheet name="0-4 mths &amp; additional needs" sheetId="2" r:id="rId2"/>
    <sheet name="0-8 mths &amp; additional needs " sheetId="3" r:id="rId3"/>
    <sheet name="0-12 mths &amp; additional needs" sheetId="4" r:id="rId4"/>
    <sheet name="0-18 mths &amp; additional need " sheetId="5" r:id="rId5"/>
    <sheet name="0-2 yrs &amp; additional need" sheetId="6" r:id="rId6"/>
    <sheet name="0-3.5 yr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7" l="1"/>
  <c r="C54" i="3"/>
  <c r="C49" i="7"/>
  <c r="L44" i="7"/>
  <c r="L45" i="7" s="1"/>
  <c r="L46" i="7" s="1"/>
  <c r="C34" i="7"/>
  <c r="L17" i="7"/>
  <c r="C22" i="7"/>
  <c r="J45" i="7"/>
  <c r="J46" i="7" s="1"/>
  <c r="I45" i="7"/>
  <c r="I46" i="7" s="1"/>
  <c r="E45" i="7"/>
  <c r="E46" i="7" s="1"/>
  <c r="K44" i="7"/>
  <c r="K45" i="7" s="1"/>
  <c r="K46" i="7" s="1"/>
  <c r="J44" i="7"/>
  <c r="I44" i="7"/>
  <c r="H44" i="7"/>
  <c r="H45" i="7" s="1"/>
  <c r="H46" i="7" s="1"/>
  <c r="G44" i="7"/>
  <c r="G45" i="7" s="1"/>
  <c r="G46" i="7" s="1"/>
  <c r="F44" i="7"/>
  <c r="F45" i="7" s="1"/>
  <c r="F46" i="7" s="1"/>
  <c r="E44" i="7"/>
  <c r="D44" i="7"/>
  <c r="D45" i="7" s="1"/>
  <c r="D46" i="7" s="1"/>
  <c r="C44" i="7"/>
  <c r="C45" i="7" s="1"/>
  <c r="C46" i="7" s="1"/>
  <c r="K30" i="7"/>
  <c r="K31" i="7" s="1"/>
  <c r="J30" i="7"/>
  <c r="J31" i="7" s="1"/>
  <c r="F30" i="7"/>
  <c r="F31" i="7" s="1"/>
  <c r="C30" i="7"/>
  <c r="C31" i="7" s="1"/>
  <c r="L30" i="7"/>
  <c r="L31" i="7" s="1"/>
  <c r="K29" i="7"/>
  <c r="J29" i="7"/>
  <c r="I29" i="7"/>
  <c r="I30" i="7" s="1"/>
  <c r="I31" i="7" s="1"/>
  <c r="H29" i="7"/>
  <c r="H30" i="7" s="1"/>
  <c r="H31" i="7" s="1"/>
  <c r="G29" i="7"/>
  <c r="G30" i="7" s="1"/>
  <c r="G31" i="7" s="1"/>
  <c r="F29" i="7"/>
  <c r="E29" i="7"/>
  <c r="E30" i="7" s="1"/>
  <c r="E31" i="7" s="1"/>
  <c r="D29" i="7"/>
  <c r="D30" i="7" s="1"/>
  <c r="D31" i="7" s="1"/>
  <c r="C29" i="7"/>
  <c r="L18" i="7"/>
  <c r="L19" i="7" s="1"/>
  <c r="K18" i="7"/>
  <c r="K19" i="7" s="1"/>
  <c r="H18" i="7"/>
  <c r="H19" i="7" s="1"/>
  <c r="G18" i="7"/>
  <c r="G19" i="7" s="1"/>
  <c r="D18" i="7"/>
  <c r="D19" i="7" s="1"/>
  <c r="C18" i="7"/>
  <c r="C19" i="7" s="1"/>
  <c r="K17" i="7"/>
  <c r="J17" i="7"/>
  <c r="J18" i="7" s="1"/>
  <c r="J19" i="7" s="1"/>
  <c r="I17" i="7"/>
  <c r="I18" i="7" s="1"/>
  <c r="I19" i="7" s="1"/>
  <c r="H17" i="7"/>
  <c r="G17" i="7"/>
  <c r="F17" i="7"/>
  <c r="F18" i="7" s="1"/>
  <c r="F19" i="7" s="1"/>
  <c r="E17" i="7"/>
  <c r="E18" i="7" s="1"/>
  <c r="E19" i="7" s="1"/>
  <c r="D17" i="7"/>
  <c r="C17" i="7"/>
  <c r="B12" i="7"/>
  <c r="C11" i="7"/>
  <c r="C10" i="7"/>
  <c r="C9" i="7"/>
  <c r="C8" i="7"/>
  <c r="C7" i="7"/>
  <c r="C6" i="7"/>
  <c r="C5" i="7"/>
  <c r="C4" i="7"/>
  <c r="C12" i="7" s="1"/>
  <c r="C3" i="7"/>
  <c r="C2" i="7"/>
  <c r="C49" i="6"/>
  <c r="K44" i="6"/>
  <c r="K45" i="6" s="1"/>
  <c r="K46" i="6" s="1"/>
  <c r="C34" i="6"/>
  <c r="K29" i="6"/>
  <c r="K30" i="6" s="1"/>
  <c r="K31" i="6" s="1"/>
  <c r="K17" i="6"/>
  <c r="K18" i="6" s="1"/>
  <c r="K19" i="6" s="1"/>
  <c r="C22" i="6"/>
  <c r="J45" i="6"/>
  <c r="J46" i="6" s="1"/>
  <c r="C45" i="6"/>
  <c r="C46" i="6" s="1"/>
  <c r="L44" i="6"/>
  <c r="L45" i="6" s="1"/>
  <c r="L46" i="6" s="1"/>
  <c r="J44" i="6"/>
  <c r="I44" i="6"/>
  <c r="I45" i="6" s="1"/>
  <c r="I46" i="6" s="1"/>
  <c r="H44" i="6"/>
  <c r="H45" i="6" s="1"/>
  <c r="H46" i="6" s="1"/>
  <c r="G44" i="6"/>
  <c r="G45" i="6" s="1"/>
  <c r="G46" i="6" s="1"/>
  <c r="F44" i="6"/>
  <c r="F45" i="6" s="1"/>
  <c r="F46" i="6" s="1"/>
  <c r="E44" i="6"/>
  <c r="E45" i="6" s="1"/>
  <c r="E46" i="6" s="1"/>
  <c r="D44" i="6"/>
  <c r="D45" i="6" s="1"/>
  <c r="D46" i="6" s="1"/>
  <c r="C44" i="6"/>
  <c r="L30" i="6"/>
  <c r="L31" i="6" s="1"/>
  <c r="D30" i="6"/>
  <c r="D31" i="6" s="1"/>
  <c r="C30" i="6"/>
  <c r="C31" i="6" s="1"/>
  <c r="L29" i="6"/>
  <c r="J29" i="6"/>
  <c r="J30" i="6" s="1"/>
  <c r="J31" i="6" s="1"/>
  <c r="I29" i="6"/>
  <c r="I30" i="6" s="1"/>
  <c r="I31" i="6" s="1"/>
  <c r="H29" i="6"/>
  <c r="H30" i="6" s="1"/>
  <c r="H31" i="6" s="1"/>
  <c r="G29" i="6"/>
  <c r="G30" i="6" s="1"/>
  <c r="G31" i="6" s="1"/>
  <c r="F29" i="6"/>
  <c r="F30" i="6" s="1"/>
  <c r="F31" i="6" s="1"/>
  <c r="E29" i="6"/>
  <c r="E30" i="6" s="1"/>
  <c r="E31" i="6" s="1"/>
  <c r="D29" i="6"/>
  <c r="C29" i="6"/>
  <c r="L18" i="6"/>
  <c r="L19" i="6" s="1"/>
  <c r="H18" i="6"/>
  <c r="H19" i="6" s="1"/>
  <c r="E18" i="6"/>
  <c r="E19" i="6" s="1"/>
  <c r="D18" i="6"/>
  <c r="D19" i="6" s="1"/>
  <c r="L17" i="6"/>
  <c r="J17" i="6"/>
  <c r="J18" i="6" s="1"/>
  <c r="J19" i="6" s="1"/>
  <c r="I17" i="6"/>
  <c r="I18" i="6" s="1"/>
  <c r="I19" i="6" s="1"/>
  <c r="H17" i="6"/>
  <c r="G17" i="6"/>
  <c r="G18" i="6" s="1"/>
  <c r="G19" i="6" s="1"/>
  <c r="F17" i="6"/>
  <c r="F18" i="6" s="1"/>
  <c r="F19" i="6" s="1"/>
  <c r="E17" i="6"/>
  <c r="D17" i="6"/>
  <c r="C17" i="6"/>
  <c r="C18" i="6" s="1"/>
  <c r="C19" i="6" s="1"/>
  <c r="B12" i="6"/>
  <c r="C11" i="6"/>
  <c r="C10" i="6"/>
  <c r="C9" i="6"/>
  <c r="C8" i="6"/>
  <c r="C7" i="6"/>
  <c r="C6" i="6"/>
  <c r="C5" i="6"/>
  <c r="C4" i="6"/>
  <c r="C3" i="6"/>
  <c r="C2" i="6"/>
  <c r="C12" i="6" s="1"/>
  <c r="J44" i="5"/>
  <c r="C49" i="5"/>
  <c r="C37" i="5"/>
  <c r="C34" i="5"/>
  <c r="J29" i="5"/>
  <c r="J30" i="5" s="1"/>
  <c r="J31" i="5" s="1"/>
  <c r="J17" i="5"/>
  <c r="C22" i="5"/>
  <c r="L45" i="5"/>
  <c r="L46" i="5" s="1"/>
  <c r="K45" i="5"/>
  <c r="K46" i="5" s="1"/>
  <c r="J45" i="5"/>
  <c r="J46" i="5" s="1"/>
  <c r="D45" i="5"/>
  <c r="D46" i="5" s="1"/>
  <c r="C45" i="5"/>
  <c r="C46" i="5" s="1"/>
  <c r="L44" i="5"/>
  <c r="K44" i="5"/>
  <c r="I44" i="5"/>
  <c r="I45" i="5" s="1"/>
  <c r="I46" i="5" s="1"/>
  <c r="H44" i="5"/>
  <c r="H45" i="5" s="1"/>
  <c r="H46" i="5" s="1"/>
  <c r="G44" i="5"/>
  <c r="G45" i="5" s="1"/>
  <c r="G46" i="5" s="1"/>
  <c r="F44" i="5"/>
  <c r="F45" i="5" s="1"/>
  <c r="F46" i="5" s="1"/>
  <c r="E44" i="5"/>
  <c r="E45" i="5" s="1"/>
  <c r="E46" i="5" s="1"/>
  <c r="D44" i="5"/>
  <c r="C44" i="5"/>
  <c r="K31" i="5"/>
  <c r="C31" i="5"/>
  <c r="L30" i="5"/>
  <c r="L31" i="5" s="1"/>
  <c r="K30" i="5"/>
  <c r="H30" i="5"/>
  <c r="H31" i="5" s="1"/>
  <c r="E30" i="5"/>
  <c r="E31" i="5" s="1"/>
  <c r="D30" i="5"/>
  <c r="D31" i="5" s="1"/>
  <c r="C30" i="5"/>
  <c r="L29" i="5"/>
  <c r="K29" i="5"/>
  <c r="I29" i="5"/>
  <c r="I30" i="5" s="1"/>
  <c r="I31" i="5" s="1"/>
  <c r="H29" i="5"/>
  <c r="G29" i="5"/>
  <c r="G30" i="5" s="1"/>
  <c r="G31" i="5" s="1"/>
  <c r="F29" i="5"/>
  <c r="F30" i="5" s="1"/>
  <c r="F31" i="5" s="1"/>
  <c r="E29" i="5"/>
  <c r="D29" i="5"/>
  <c r="C29" i="5"/>
  <c r="L19" i="5"/>
  <c r="D19" i="5"/>
  <c r="L18" i="5"/>
  <c r="I18" i="5"/>
  <c r="I19" i="5" s="1"/>
  <c r="F18" i="5"/>
  <c r="F19" i="5" s="1"/>
  <c r="E18" i="5"/>
  <c r="E19" i="5" s="1"/>
  <c r="D18" i="5"/>
  <c r="L17" i="5"/>
  <c r="K17" i="5"/>
  <c r="K18" i="5" s="1"/>
  <c r="K19" i="5" s="1"/>
  <c r="J18" i="5"/>
  <c r="J19" i="5" s="1"/>
  <c r="I17" i="5"/>
  <c r="H17" i="5"/>
  <c r="H18" i="5" s="1"/>
  <c r="H19" i="5" s="1"/>
  <c r="G17" i="5"/>
  <c r="G18" i="5" s="1"/>
  <c r="G19" i="5" s="1"/>
  <c r="F17" i="5"/>
  <c r="E17" i="5"/>
  <c r="D17" i="5"/>
  <c r="C17" i="5"/>
  <c r="C18" i="5" s="1"/>
  <c r="C19" i="5" s="1"/>
  <c r="B12" i="5"/>
  <c r="C11" i="5"/>
  <c r="C10" i="5"/>
  <c r="C9" i="5"/>
  <c r="C8" i="5"/>
  <c r="C7" i="5"/>
  <c r="C6" i="5"/>
  <c r="C5" i="5"/>
  <c r="C4" i="5"/>
  <c r="C3" i="5"/>
  <c r="C2" i="5"/>
  <c r="C12" i="5" s="1"/>
  <c r="C49" i="4"/>
  <c r="I44" i="4"/>
  <c r="I29" i="4"/>
  <c r="C34" i="4"/>
  <c r="C22" i="2"/>
  <c r="C22" i="3"/>
  <c r="C22" i="4"/>
  <c r="I17" i="4"/>
  <c r="J45" i="4"/>
  <c r="J46" i="4" s="1"/>
  <c r="G45" i="4"/>
  <c r="G46" i="4" s="1"/>
  <c r="L44" i="4"/>
  <c r="L45" i="4" s="1"/>
  <c r="L46" i="4" s="1"/>
  <c r="K44" i="4"/>
  <c r="K45" i="4" s="1"/>
  <c r="K46" i="4" s="1"/>
  <c r="J44" i="4"/>
  <c r="I45" i="4"/>
  <c r="I46" i="4" s="1"/>
  <c r="H44" i="4"/>
  <c r="H45" i="4" s="1"/>
  <c r="H46" i="4" s="1"/>
  <c r="G44" i="4"/>
  <c r="F44" i="4"/>
  <c r="F45" i="4" s="1"/>
  <c r="F46" i="4" s="1"/>
  <c r="E44" i="4"/>
  <c r="E45" i="4" s="1"/>
  <c r="E46" i="4" s="1"/>
  <c r="D44" i="4"/>
  <c r="D45" i="4" s="1"/>
  <c r="D46" i="4" s="1"/>
  <c r="C44" i="4"/>
  <c r="C45" i="4" s="1"/>
  <c r="C46" i="4" s="1"/>
  <c r="K30" i="4"/>
  <c r="K31" i="4" s="1"/>
  <c r="H30" i="4"/>
  <c r="H31" i="4" s="1"/>
  <c r="C30" i="4"/>
  <c r="C31" i="4" s="1"/>
  <c r="L29" i="4"/>
  <c r="L30" i="4" s="1"/>
  <c r="L31" i="4" s="1"/>
  <c r="K29" i="4"/>
  <c r="J29" i="4"/>
  <c r="J30" i="4" s="1"/>
  <c r="J31" i="4" s="1"/>
  <c r="I30" i="4"/>
  <c r="I31" i="4" s="1"/>
  <c r="H29" i="4"/>
  <c r="G29" i="4"/>
  <c r="G30" i="4" s="1"/>
  <c r="G31" i="4" s="1"/>
  <c r="F29" i="4"/>
  <c r="F30" i="4" s="1"/>
  <c r="F31" i="4" s="1"/>
  <c r="E29" i="4"/>
  <c r="E30" i="4" s="1"/>
  <c r="E31" i="4" s="1"/>
  <c r="D29" i="4"/>
  <c r="D30" i="4" s="1"/>
  <c r="D31" i="4" s="1"/>
  <c r="C29" i="4"/>
  <c r="L18" i="4"/>
  <c r="L19" i="4" s="1"/>
  <c r="I18" i="4"/>
  <c r="I19" i="4" s="1"/>
  <c r="H18" i="4"/>
  <c r="H19" i="4" s="1"/>
  <c r="D18" i="4"/>
  <c r="D19" i="4" s="1"/>
  <c r="L17" i="4"/>
  <c r="K17" i="4"/>
  <c r="K18" i="4" s="1"/>
  <c r="K19" i="4" s="1"/>
  <c r="J17" i="4"/>
  <c r="J18" i="4" s="1"/>
  <c r="J19" i="4" s="1"/>
  <c r="H17" i="4"/>
  <c r="G17" i="4"/>
  <c r="G18" i="4" s="1"/>
  <c r="G19" i="4" s="1"/>
  <c r="F17" i="4"/>
  <c r="F18" i="4" s="1"/>
  <c r="F19" i="4" s="1"/>
  <c r="E17" i="4"/>
  <c r="E18" i="4" s="1"/>
  <c r="E19" i="4" s="1"/>
  <c r="D17" i="4"/>
  <c r="C17" i="4"/>
  <c r="C18" i="4" s="1"/>
  <c r="C19" i="4" s="1"/>
  <c r="B12" i="4"/>
  <c r="C11" i="4"/>
  <c r="C10" i="4"/>
  <c r="C9" i="4"/>
  <c r="C8" i="4"/>
  <c r="C7" i="4"/>
  <c r="C6" i="4"/>
  <c r="C5" i="4"/>
  <c r="C4" i="4"/>
  <c r="C12" i="4" s="1"/>
  <c r="C3" i="4"/>
  <c r="C2" i="4"/>
  <c r="C49" i="3"/>
  <c r="H44" i="3"/>
  <c r="H45" i="3" s="1"/>
  <c r="H46" i="3" s="1"/>
  <c r="C34" i="3"/>
  <c r="H29" i="3"/>
  <c r="H30" i="3" s="1"/>
  <c r="H31" i="3" s="1"/>
  <c r="H17" i="3"/>
  <c r="H18" i="3" s="1"/>
  <c r="H19" i="3" s="1"/>
  <c r="I46" i="3"/>
  <c r="L45" i="3"/>
  <c r="L46" i="3" s="1"/>
  <c r="K45" i="3"/>
  <c r="K46" i="3" s="1"/>
  <c r="I45" i="3"/>
  <c r="D45" i="3"/>
  <c r="D46" i="3" s="1"/>
  <c r="C45" i="3"/>
  <c r="C46" i="3" s="1"/>
  <c r="L44" i="3"/>
  <c r="K44" i="3"/>
  <c r="J44" i="3"/>
  <c r="J45" i="3" s="1"/>
  <c r="J46" i="3" s="1"/>
  <c r="I44" i="3"/>
  <c r="G44" i="3"/>
  <c r="G45" i="3" s="1"/>
  <c r="G46" i="3" s="1"/>
  <c r="F44" i="3"/>
  <c r="F45" i="3" s="1"/>
  <c r="F46" i="3" s="1"/>
  <c r="E44" i="3"/>
  <c r="E45" i="3" s="1"/>
  <c r="E46" i="3" s="1"/>
  <c r="D44" i="3"/>
  <c r="C44" i="3"/>
  <c r="J31" i="3"/>
  <c r="L30" i="3"/>
  <c r="L31" i="3" s="1"/>
  <c r="J30" i="3"/>
  <c r="I30" i="3"/>
  <c r="I31" i="3" s="1"/>
  <c r="E30" i="3"/>
  <c r="E31" i="3" s="1"/>
  <c r="D30" i="3"/>
  <c r="D31" i="3" s="1"/>
  <c r="L29" i="3"/>
  <c r="K29" i="3"/>
  <c r="K30" i="3" s="1"/>
  <c r="K31" i="3" s="1"/>
  <c r="J29" i="3"/>
  <c r="I29" i="3"/>
  <c r="G29" i="3"/>
  <c r="G30" i="3" s="1"/>
  <c r="G31" i="3" s="1"/>
  <c r="F29" i="3"/>
  <c r="F30" i="3" s="1"/>
  <c r="F31" i="3" s="1"/>
  <c r="E29" i="3"/>
  <c r="D29" i="3"/>
  <c r="C29" i="3"/>
  <c r="C30" i="3" s="1"/>
  <c r="C31" i="3" s="1"/>
  <c r="K19" i="3"/>
  <c r="C19" i="3"/>
  <c r="K18" i="3"/>
  <c r="J18" i="3"/>
  <c r="J19" i="3" s="1"/>
  <c r="F18" i="3"/>
  <c r="F19" i="3" s="1"/>
  <c r="E18" i="3"/>
  <c r="E19" i="3" s="1"/>
  <c r="C18" i="3"/>
  <c r="L17" i="3"/>
  <c r="L18" i="3" s="1"/>
  <c r="L19" i="3" s="1"/>
  <c r="K17" i="3"/>
  <c r="J17" i="3"/>
  <c r="I17" i="3"/>
  <c r="I18" i="3" s="1"/>
  <c r="I19" i="3" s="1"/>
  <c r="G17" i="3"/>
  <c r="G18" i="3" s="1"/>
  <c r="G19" i="3" s="1"/>
  <c r="F17" i="3"/>
  <c r="E17" i="3"/>
  <c r="D17" i="3"/>
  <c r="D18" i="3" s="1"/>
  <c r="D19" i="3" s="1"/>
  <c r="C17" i="3"/>
  <c r="B12" i="3"/>
  <c r="C11" i="3"/>
  <c r="C10" i="3"/>
  <c r="C9" i="3"/>
  <c r="C8" i="3"/>
  <c r="C7" i="3"/>
  <c r="C6" i="3"/>
  <c r="C5" i="3"/>
  <c r="C4" i="3"/>
  <c r="C3" i="3"/>
  <c r="C2" i="3"/>
  <c r="C12" i="3" s="1"/>
  <c r="C54" i="2"/>
  <c r="C34" i="2"/>
  <c r="C49" i="2"/>
  <c r="G44" i="2"/>
  <c r="G45" i="2" s="1"/>
  <c r="G46" i="2" s="1"/>
  <c r="G29" i="2"/>
  <c r="G30" i="2" s="1"/>
  <c r="G31" i="2" s="1"/>
  <c r="G17" i="2"/>
  <c r="G18" i="2" s="1"/>
  <c r="G19" i="2" s="1"/>
  <c r="L45" i="2"/>
  <c r="L46" i="2" s="1"/>
  <c r="K45" i="2"/>
  <c r="K46" i="2" s="1"/>
  <c r="I45" i="2"/>
  <c r="I46" i="2" s="1"/>
  <c r="D45" i="2"/>
  <c r="D46" i="2" s="1"/>
  <c r="C45" i="2"/>
  <c r="C46" i="2" s="1"/>
  <c r="L44" i="2"/>
  <c r="K44" i="2"/>
  <c r="J44" i="2"/>
  <c r="J45" i="2" s="1"/>
  <c r="J46" i="2" s="1"/>
  <c r="I44" i="2"/>
  <c r="H44" i="2"/>
  <c r="H45" i="2" s="1"/>
  <c r="H46" i="2" s="1"/>
  <c r="F44" i="2"/>
  <c r="F45" i="2" s="1"/>
  <c r="F46" i="2" s="1"/>
  <c r="E44" i="2"/>
  <c r="E45" i="2" s="1"/>
  <c r="E46" i="2" s="1"/>
  <c r="D44" i="2"/>
  <c r="C44" i="2"/>
  <c r="K31" i="2"/>
  <c r="J31" i="2"/>
  <c r="C31" i="2"/>
  <c r="L30" i="2"/>
  <c r="L31" i="2" s="1"/>
  <c r="K30" i="2"/>
  <c r="J30" i="2"/>
  <c r="E30" i="2"/>
  <c r="E31" i="2" s="1"/>
  <c r="D30" i="2"/>
  <c r="D31" i="2" s="1"/>
  <c r="C30" i="2"/>
  <c r="L29" i="2"/>
  <c r="K29" i="2"/>
  <c r="J29" i="2"/>
  <c r="I29" i="2"/>
  <c r="I30" i="2" s="1"/>
  <c r="I31" i="2" s="1"/>
  <c r="H29" i="2"/>
  <c r="H30" i="2" s="1"/>
  <c r="H31" i="2" s="1"/>
  <c r="F29" i="2"/>
  <c r="F30" i="2" s="1"/>
  <c r="F31" i="2" s="1"/>
  <c r="E29" i="2"/>
  <c r="D29" i="2"/>
  <c r="C29" i="2"/>
  <c r="C18" i="2"/>
  <c r="C19" i="2" s="1"/>
  <c r="L17" i="2"/>
  <c r="L18" i="2" s="1"/>
  <c r="L19" i="2" s="1"/>
  <c r="K17" i="2"/>
  <c r="K18" i="2" s="1"/>
  <c r="K19" i="2" s="1"/>
  <c r="J17" i="2"/>
  <c r="J18" i="2" s="1"/>
  <c r="J19" i="2" s="1"/>
  <c r="I17" i="2"/>
  <c r="I18" i="2" s="1"/>
  <c r="I19" i="2" s="1"/>
  <c r="H17" i="2"/>
  <c r="H18" i="2" s="1"/>
  <c r="H19" i="2" s="1"/>
  <c r="F17" i="2"/>
  <c r="F18" i="2" s="1"/>
  <c r="F19" i="2" s="1"/>
  <c r="E17" i="2"/>
  <c r="E18" i="2" s="1"/>
  <c r="E19" i="2" s="1"/>
  <c r="D17" i="2"/>
  <c r="D18" i="2" s="1"/>
  <c r="D19" i="2" s="1"/>
  <c r="C17" i="2"/>
  <c r="B12" i="2"/>
  <c r="C11" i="2"/>
  <c r="C10" i="2"/>
  <c r="C9" i="2"/>
  <c r="C8" i="2"/>
  <c r="C7" i="2"/>
  <c r="C6" i="2"/>
  <c r="C5" i="2"/>
  <c r="C4" i="2"/>
  <c r="C3" i="2"/>
  <c r="C2" i="2"/>
  <c r="C12" i="2" s="1"/>
  <c r="C4" i="1"/>
  <c r="C5" i="1"/>
  <c r="C6" i="1"/>
  <c r="C7" i="1"/>
  <c r="C8" i="1"/>
  <c r="C9" i="1"/>
  <c r="C10" i="1"/>
  <c r="C11" i="1"/>
  <c r="C3" i="1"/>
  <c r="C2" i="1"/>
  <c r="C49" i="1"/>
  <c r="L44" i="1"/>
  <c r="L45" i="1" s="1"/>
  <c r="L46" i="1" s="1"/>
  <c r="K44" i="1"/>
  <c r="K45" i="1" s="1"/>
  <c r="K46" i="1" s="1"/>
  <c r="J44" i="1"/>
  <c r="J45" i="1" s="1"/>
  <c r="J46" i="1" s="1"/>
  <c r="I44" i="1"/>
  <c r="I45" i="1" s="1"/>
  <c r="I46" i="1" s="1"/>
  <c r="H44" i="1"/>
  <c r="H45" i="1" s="1"/>
  <c r="H46" i="1" s="1"/>
  <c r="G44" i="1"/>
  <c r="G45" i="1" s="1"/>
  <c r="G46" i="1" s="1"/>
  <c r="F44" i="1"/>
  <c r="F45" i="1" s="1"/>
  <c r="F46" i="1" s="1"/>
  <c r="E44" i="1"/>
  <c r="E45" i="1" s="1"/>
  <c r="E46" i="1" s="1"/>
  <c r="D44" i="1"/>
  <c r="D45" i="1" s="1"/>
  <c r="D46" i="1" s="1"/>
  <c r="C44" i="1"/>
  <c r="C45" i="1" s="1"/>
  <c r="C46" i="1" s="1"/>
  <c r="C34" i="1"/>
  <c r="L29" i="1"/>
  <c r="L30" i="1" s="1"/>
  <c r="L31" i="1" s="1"/>
  <c r="K29" i="1"/>
  <c r="K30" i="1" s="1"/>
  <c r="K31" i="1" s="1"/>
  <c r="J29" i="1"/>
  <c r="J30" i="1" s="1"/>
  <c r="J31" i="1" s="1"/>
  <c r="I29" i="1"/>
  <c r="I30" i="1" s="1"/>
  <c r="I31" i="1" s="1"/>
  <c r="H29" i="1"/>
  <c r="H30" i="1" s="1"/>
  <c r="H31" i="1" s="1"/>
  <c r="G29" i="1"/>
  <c r="G30" i="1" s="1"/>
  <c r="G31" i="1" s="1"/>
  <c r="F29" i="1"/>
  <c r="F30" i="1" s="1"/>
  <c r="F31" i="1" s="1"/>
  <c r="E29" i="1"/>
  <c r="E30" i="1" s="1"/>
  <c r="E31" i="1" s="1"/>
  <c r="D29" i="1"/>
  <c r="D30" i="1" s="1"/>
  <c r="D31" i="1" s="1"/>
  <c r="C29" i="1"/>
  <c r="C30" i="1" s="1"/>
  <c r="C31" i="1" s="1"/>
  <c r="C22" i="1"/>
  <c r="L17" i="1"/>
  <c r="L18" i="1" s="1"/>
  <c r="L19" i="1" s="1"/>
  <c r="K17" i="1"/>
  <c r="K18" i="1" s="1"/>
  <c r="K19" i="1" s="1"/>
  <c r="J17" i="1"/>
  <c r="J18" i="1" s="1"/>
  <c r="J19" i="1" s="1"/>
  <c r="I17" i="1"/>
  <c r="I18" i="1" s="1"/>
  <c r="I19" i="1" s="1"/>
  <c r="H17" i="1"/>
  <c r="H18" i="1" s="1"/>
  <c r="H19" i="1" s="1"/>
  <c r="G17" i="1"/>
  <c r="G18" i="1" s="1"/>
  <c r="G19" i="1" s="1"/>
  <c r="F17" i="1"/>
  <c r="F18" i="1" s="1"/>
  <c r="F19" i="1" s="1"/>
  <c r="E17" i="1"/>
  <c r="E18" i="1" s="1"/>
  <c r="E19" i="1" s="1"/>
  <c r="D17" i="1"/>
  <c r="D18" i="1" s="1"/>
  <c r="D19" i="1" s="1"/>
  <c r="C17" i="1"/>
  <c r="C18" i="1" s="1"/>
  <c r="C19" i="1" s="1"/>
  <c r="B12" i="1"/>
  <c r="C52" i="7" l="1"/>
  <c r="C54" i="7" s="1"/>
  <c r="C23" i="7"/>
  <c r="C24" i="7" s="1"/>
  <c r="C37" i="7"/>
  <c r="C39" i="7" s="1"/>
  <c r="C23" i="6"/>
  <c r="C24" i="6" s="1"/>
  <c r="C52" i="6"/>
  <c r="C54" i="6" s="1"/>
  <c r="C37" i="6"/>
  <c r="C39" i="6" s="1"/>
  <c r="C52" i="5"/>
  <c r="C23" i="5"/>
  <c r="C24" i="5" s="1"/>
  <c r="C39" i="5"/>
  <c r="C54" i="5"/>
  <c r="C39" i="4"/>
  <c r="C52" i="4"/>
  <c r="C54" i="4" s="1"/>
  <c r="C23" i="4"/>
  <c r="C24" i="4" s="1"/>
  <c r="C37" i="4"/>
  <c r="C52" i="3"/>
  <c r="C23" i="3"/>
  <c r="C24" i="3" s="1"/>
  <c r="C37" i="3"/>
  <c r="C39" i="3" s="1"/>
  <c r="C52" i="2"/>
  <c r="C37" i="2"/>
  <c r="C39" i="2" s="1"/>
  <c r="C23" i="2"/>
  <c r="C24" i="2" s="1"/>
  <c r="C12" i="1"/>
  <c r="C23" i="1"/>
  <c r="C24" i="1" s="1"/>
  <c r="C37" i="1"/>
  <c r="C39" i="1" s="1"/>
  <c r="C52" i="1"/>
  <c r="C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FB112B93-80D4-43C6-87EB-23CE39C72193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880EABD2-EB2C-4C06-BBF7-4CCBD2B51C04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D3E9773C-CC78-4811-A9C3-CEFB2A23D8E8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767E76F6-2B48-4233-A0F5-8C4A3CCD8762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30  min for each HV</t>
        </r>
      </text>
    </comment>
    <comment ref="C50" authorId="0" shapeId="0" xr:uid="{E62F827D-A915-43DF-A632-83FC01CAA6CD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C8099C20-D7B0-4FCD-A4D7-96F745C0C345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2.5hrs per week</t>
        </r>
      </text>
    </comment>
    <comment ref="C53" authorId="0" shapeId="0" xr:uid="{D8187772-1395-4EA9-9FCE-034C5A927B78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30 min for each HV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4053D6DF-34F8-41D6-BA6B-9C2A46943E62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7269EB68-6072-4F1A-89E4-4BA727D080CD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D7CF9342-1523-42AD-B902-EEB1ED06EAED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E7B62011-7EEC-4FAB-9972-267886527BC6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  <comment ref="C50" authorId="0" shapeId="0" xr:uid="{A8163FE1-581B-4CCE-B177-16F876DF5A77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17D8B9C6-4982-4169-8C8E-871DDFA294A0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2.5hrs per week</t>
        </r>
      </text>
    </comment>
    <comment ref="C53" authorId="0" shapeId="0" xr:uid="{5A99566A-08DD-47E8-AA7C-625CC7B7C866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7B60FF08-26E4-4186-8CB3-6F486373D164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A523773E-06D9-49B9-9BBE-F6B66E6C5407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365C25AF-A259-4FF5-B021-B7277F8FEDCD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5B15C6FD-35CF-4CF4-926A-52B533CADD77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  <comment ref="C50" authorId="0" shapeId="0" xr:uid="{5F76BC1C-C837-4739-A330-EACD50575731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153F2DDB-28C3-4A9E-AA9F-690980CF330E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2.5hrs per week</t>
        </r>
      </text>
    </comment>
    <comment ref="C53" authorId="0" shapeId="0" xr:uid="{4B9523CF-D71D-446C-A8DB-5F0592148DE1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7184DA75-F9CD-4D62-9936-123389E7A1B5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3152112D-5A75-4636-9BDD-78D4ACDC472C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38371760-63F2-4FF1-89E9-3947E6EA368E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27A6FA7F-C582-44EF-A97E-DA330BADA570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  <comment ref="C50" authorId="0" shapeId="0" xr:uid="{D72B821B-FE30-470C-82C2-949FC402D306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142C4738-6125-4B74-B73B-800B0C699B0A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2.5hrs per week</t>
        </r>
      </text>
    </comment>
    <comment ref="C53" authorId="0" shapeId="0" xr:uid="{1E153317-8B93-4568-9A08-E24C9AEA2E12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6D721849-442E-4C44-B1C8-611CF89F99BC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0815B6E9-7542-4F6E-830A-9F40C3C86381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50124867-B3BB-43B0-A7D5-2997D6A57579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9705AF6C-7AF2-4A5C-837A-05CA7D8DA1A0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  <comment ref="C50" authorId="0" shapeId="0" xr:uid="{BE3BC0D5-3394-4C4A-9D28-250AECE68DF1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01833414-1E32-4CBA-9E41-11D62B526A14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2.5hrs per week</t>
        </r>
      </text>
    </comment>
    <comment ref="C53" authorId="0" shapeId="0" xr:uid="{258B5FF0-0CEE-42B0-82B0-B10260B51811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CF4FA348-3F07-4210-87DA-4F5EA87B2380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68E7DAAF-9199-46EB-9A1C-8C483E1B8EE2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9F5BB9CD-3C52-46C6-8EC7-0D14B5ACCCFF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0F679A64-7243-488A-94A5-125F5157B047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  <comment ref="C50" authorId="0" shapeId="0" xr:uid="{B541F0CF-9430-46E7-BDDD-2BFDC1375028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28B9C7E4-D31C-4C8E-BE55-8AAFD2B694A7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2.5hrs per week</t>
        </r>
      </text>
    </comment>
    <comment ref="C53" authorId="0" shapeId="0" xr:uid="{346BF912-459C-41A8-A829-AF3D8125D636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Marcia Armstrong (DHHS)</author>
  </authors>
  <commentList>
    <comment ref="B1" authorId="0" shapeId="0" xr:uid="{AF0A7DEF-248F-4519-82DA-D8B561DB3274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Can adjust mins to reflect time in individual service</t>
        </r>
      </text>
    </comment>
    <comment ref="C35" authorId="0" shapeId="0" xr:uid="{E274758C-B911-4009-A7DD-40AD0BBD7CC5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36" authorId="0" shapeId="0" xr:uid="{6D226D24-0AD2-4D24-9CD9-E67061C69A73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2.5 hrs per week</t>
        </r>
      </text>
    </comment>
    <comment ref="C38" authorId="0" shapeId="0" xr:uid="{32DFAFF7-A46C-49B5-9491-2987C70EE802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  <comment ref="C50" authorId="0" shapeId="0" xr:uid="{CB5F5537-CAD3-49AF-95C4-196E58FC5D04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Based on 2 hrs per 7.6/8hr day</t>
        </r>
      </text>
    </comment>
    <comment ref="C51" authorId="0" shapeId="0" xr:uid="{EBD2F1F1-47BB-4EE1-9865-A9C886BF3AED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3 hrs per week</t>
        </r>
      </text>
    </comment>
    <comment ref="C53" authorId="0" shapeId="0" xr:uid="{66FEDBB5-F537-44AA-8260-16F494D49C85}">
      <text>
        <r>
          <rPr>
            <b/>
            <sz val="9"/>
            <color indexed="81"/>
            <rFont val="Tahoma"/>
            <family val="2"/>
          </rPr>
          <t>Marcia Armstrong (DHHS):</t>
        </r>
        <r>
          <rPr>
            <sz val="9"/>
            <color indexed="81"/>
            <rFont val="Tahoma"/>
            <family val="2"/>
          </rPr>
          <t xml:space="preserve">
Add 15 min for each HV</t>
        </r>
      </text>
    </comment>
  </commentList>
</comments>
</file>

<file path=xl/sharedStrings.xml><?xml version="1.0" encoding="utf-8"?>
<sst xmlns="http://schemas.openxmlformats.org/spreadsheetml/2006/main" count="536" uniqueCount="39">
  <si>
    <t xml:space="preserve">KAS Visit </t>
  </si>
  <si>
    <t>Mins</t>
  </si>
  <si>
    <t>Hrs</t>
  </si>
  <si>
    <t>HV</t>
  </si>
  <si>
    <t>2wks</t>
  </si>
  <si>
    <t>4wks</t>
  </si>
  <si>
    <t>8wks</t>
  </si>
  <si>
    <t>4mths</t>
  </si>
  <si>
    <t>8mths</t>
  </si>
  <si>
    <t>12mths</t>
  </si>
  <si>
    <t>18mths</t>
  </si>
  <si>
    <t>2years</t>
  </si>
  <si>
    <t>3.5 years</t>
  </si>
  <si>
    <t>Per week</t>
  </si>
  <si>
    <t>2wk</t>
  </si>
  <si>
    <t>4wk</t>
  </si>
  <si>
    <t>8wk</t>
  </si>
  <si>
    <t>4mth</t>
  </si>
  <si>
    <t>8mth</t>
  </si>
  <si>
    <t>12mth</t>
  </si>
  <si>
    <t>18mth</t>
  </si>
  <si>
    <t>2yr</t>
  </si>
  <si>
    <t>3.5yr</t>
  </si>
  <si>
    <t>Number</t>
  </si>
  <si>
    <t>Time in Mins</t>
  </si>
  <si>
    <t>Time in Hrs</t>
  </si>
  <si>
    <t>Flexible capacity</t>
  </si>
  <si>
    <t>Hrs per week</t>
  </si>
  <si>
    <t xml:space="preserve">Administration time </t>
  </si>
  <si>
    <t>Meeting time/Supervision/Education</t>
  </si>
  <si>
    <t xml:space="preserve">KAS </t>
  </si>
  <si>
    <t xml:space="preserve">Total </t>
  </si>
  <si>
    <t>Per fortnight</t>
  </si>
  <si>
    <t>Hrs per fortnight</t>
  </si>
  <si>
    <t>Birth Notifications for Year/Site</t>
  </si>
  <si>
    <t>Birth Notifications for Year/Service</t>
  </si>
  <si>
    <t>Travel for HV</t>
  </si>
  <si>
    <t xml:space="preserve">Round </t>
  </si>
  <si>
    <t>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</si>
</sst>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/>
    <xf numFmtId="0" fontId="0" fillId="3" borderId="0" xfId="0" applyFill="1"/>
    <xf numFmtId="2" fontId="1" fillId="3" borderId="0" xfId="0" applyNumberFormat="1" applyFont="1" applyFill="1"/>
    <xf numFmtId="2" fontId="2" fillId="3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0" fillId="4" borderId="0" xfId="0" applyFill="1"/>
    <xf numFmtId="2" fontId="1" fillId="4" borderId="0" xfId="0" applyNumberFormat="1" applyFont="1" applyFill="1"/>
    <xf numFmtId="2" fontId="2" fillId="4" borderId="0" xfId="0" applyNumberFormat="1" applyFont="1" applyFill="1"/>
    <xf numFmtId="0" fontId="1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right"/>
    </xf>
    <xf numFmtId="0" fontId="2" fillId="5" borderId="0" xfId="0" applyFont="1" applyFill="1" applyAlignment="1">
      <alignment horizontal="left"/>
    </xf>
    <xf numFmtId="164" fontId="1" fillId="2" borderId="0" xfId="0" applyNumberFormat="1" applyFont="1" applyFill="1"/>
    <xf numFmtId="164" fontId="2" fillId="2" borderId="0" xfId="0" applyNumberFormat="1" applyFont="1" applyFill="1"/>
    <xf numFmtId="0" fontId="3" fillId="5" borderId="0" xfId="0" applyFont="1" applyFill="1"/>
    <xf numFmtId="0" fontId="2" fillId="4" borderId="0" xfId="0" applyFont="1" applyFill="1" applyAlignment="1">
      <alignment horizontal="left" wrapText="1"/>
    </xf>
    <xf numFmtId="164" fontId="1" fillId="3" borderId="0" xfId="0" applyNumberFormat="1" applyFont="1" applyFill="1"/>
    <xf numFmtId="164" fontId="0" fillId="3" borderId="0" xfId="0" applyNumberFormat="1" applyFill="1"/>
    <xf numFmtId="1" fontId="1" fillId="4" borderId="0" xfId="0" applyNumberFormat="1" applyFont="1" applyFill="1"/>
    <xf numFmtId="1" fontId="0" fillId="4" borderId="0" xfId="0" applyNumberFormat="1" applyFill="1"/>
    <xf numFmtId="1" fontId="1" fillId="2" borderId="0" xfId="0" applyNumberFormat="1" applyFont="1" applyFill="1"/>
    <xf numFmtId="164" fontId="1" fillId="4" borderId="0" xfId="0" applyNumberFormat="1" applyFont="1" applyFill="1"/>
    <xf numFmtId="164" fontId="2" fillId="4" borderId="0" xfId="0" applyNumberFormat="1" applyFont="1" applyFill="1"/>
    <xf numFmtId="164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C473-7BC9-4056-9227-D79FFFFC1EAC}">
  <sheetPr>
    <pageSetUpPr fitToPage="1"/>
  </sheetPr>
  <dimension ref="A1:M55"/>
  <sheetViews>
    <sheetView tabSelected="1" topLeftCell="A22" zoomScaleNormal="100" workbookViewId="0">
      <selection activeCell="F36" sqref="F36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B17/52*0.2</f>
        <v>5</v>
      </c>
      <c r="H17" s="33">
        <f>B17/52*0.2</f>
        <v>5</v>
      </c>
      <c r="I17" s="33">
        <f>B17/52*0.2</f>
        <v>5</v>
      </c>
      <c r="J17" s="33">
        <f>B17/52*0.2</f>
        <v>5</v>
      </c>
      <c r="K17" s="33">
        <f>B17/52*0.2</f>
        <v>5</v>
      </c>
      <c r="L17" s="33">
        <f>B17/52*0.2</f>
        <v>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150</v>
      </c>
      <c r="H18" s="33">
        <f>H17*B7</f>
        <v>225</v>
      </c>
      <c r="I18" s="33">
        <f>I17*B8</f>
        <v>150</v>
      </c>
      <c r="J18" s="33">
        <f>J17*45</f>
        <v>225</v>
      </c>
      <c r="K18" s="33">
        <f>K17*B10</f>
        <v>150</v>
      </c>
      <c r="L18" s="33">
        <f>L17*B11</f>
        <v>225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2.5</v>
      </c>
      <c r="H19" s="33">
        <f t="shared" si="1"/>
        <v>3.75</v>
      </c>
      <c r="I19" s="33">
        <f t="shared" si="1"/>
        <v>2.5</v>
      </c>
      <c r="J19" s="33">
        <f t="shared" si="1"/>
        <v>3.75</v>
      </c>
      <c r="K19" s="33">
        <f t="shared" si="1"/>
        <v>2.5</v>
      </c>
      <c r="L19" s="33">
        <f t="shared" si="1"/>
        <v>3.75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(((B17*0.4)*6)*0.55)/52</f>
        <v>33.000000000000007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93.75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126.75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B29/52*0.2</f>
        <v>0.5</v>
      </c>
      <c r="H29" s="29">
        <f>B29/52*0.2</f>
        <v>0.5</v>
      </c>
      <c r="I29" s="29">
        <f>B29/52*0.2</f>
        <v>0.5</v>
      </c>
      <c r="J29" s="30">
        <f>B29/52*0.2</f>
        <v>0.5</v>
      </c>
      <c r="K29" s="29">
        <f>B29/52*0.2</f>
        <v>0.5</v>
      </c>
      <c r="L29" s="29">
        <f>B29/52*0.2</f>
        <v>0.5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15</v>
      </c>
      <c r="H30" s="29">
        <f>H29*B7</f>
        <v>22.5</v>
      </c>
      <c r="I30" s="29">
        <f>I29*B8</f>
        <v>15</v>
      </c>
      <c r="J30" s="30">
        <f>J29*45</f>
        <v>22.5</v>
      </c>
      <c r="K30" s="29">
        <f>K29*B10</f>
        <v>15</v>
      </c>
      <c r="L30" s="29">
        <f>L29*B11</f>
        <v>22.5</v>
      </c>
    </row>
    <row r="31" spans="1:12" x14ac:dyDescent="0.35">
      <c r="A31" s="9" t="s">
        <v>25</v>
      </c>
      <c r="B31" s="9"/>
      <c r="C31" s="29">
        <f t="shared" ref="C31:L31" si="2">C30/60</f>
        <v>2.5</v>
      </c>
      <c r="D31" s="29">
        <f t="shared" si="2"/>
        <v>1.25</v>
      </c>
      <c r="E31" s="29">
        <f t="shared" si="2"/>
        <v>2.5</v>
      </c>
      <c r="F31" s="29">
        <f t="shared" si="2"/>
        <v>1.25</v>
      </c>
      <c r="G31" s="29">
        <f t="shared" si="2"/>
        <v>0.25</v>
      </c>
      <c r="H31" s="29">
        <f t="shared" si="2"/>
        <v>0.375</v>
      </c>
      <c r="I31" s="29">
        <f t="shared" si="2"/>
        <v>0.25</v>
      </c>
      <c r="J31" s="30">
        <f t="shared" si="2"/>
        <v>0.375</v>
      </c>
      <c r="K31" s="29">
        <f t="shared" si="2"/>
        <v>0.25</v>
      </c>
      <c r="L31" s="29">
        <f t="shared" si="2"/>
        <v>0.375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9"/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(((B29*0.4)*6)*0.55)/52</f>
        <v>3.3000000000000003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5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2.5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9.375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13">
        <f>SUM(C34:C38)</f>
        <v>21.375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B44/26*0.2</f>
        <v>1</v>
      </c>
      <c r="H44" s="31">
        <f>B44/26*0.2</f>
        <v>1</v>
      </c>
      <c r="I44" s="31">
        <f>B44/26*0.2</f>
        <v>1</v>
      </c>
      <c r="J44" s="32">
        <f>B44/26*0.2</f>
        <v>1</v>
      </c>
      <c r="K44" s="31">
        <f>B44/26*0.2</f>
        <v>1</v>
      </c>
      <c r="L44" s="31">
        <f>B44/26*0.2</f>
        <v>1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30</v>
      </c>
      <c r="H45" s="31">
        <f>H44*B7</f>
        <v>45</v>
      </c>
      <c r="I45" s="31">
        <f>I44*B8</f>
        <v>30</v>
      </c>
      <c r="J45" s="32">
        <f>J44*45</f>
        <v>45</v>
      </c>
      <c r="K45" s="31">
        <f>K44*B10</f>
        <v>30</v>
      </c>
      <c r="L45" s="31">
        <f>L44*B11</f>
        <v>45</v>
      </c>
    </row>
    <row r="46" spans="1:13" x14ac:dyDescent="0.35">
      <c r="A46" s="16" t="s">
        <v>25</v>
      </c>
      <c r="B46" s="16"/>
      <c r="C46" s="31">
        <f>C45/60</f>
        <v>5</v>
      </c>
      <c r="D46" s="31">
        <f t="shared" ref="D46:I46" si="3">D45/60</f>
        <v>2.5</v>
      </c>
      <c r="E46" s="31">
        <f t="shared" si="3"/>
        <v>5</v>
      </c>
      <c r="F46" s="31">
        <f t="shared" si="3"/>
        <v>2.5</v>
      </c>
      <c r="G46" s="31">
        <f t="shared" si="3"/>
        <v>0.5</v>
      </c>
      <c r="H46" s="31">
        <f t="shared" si="3"/>
        <v>0.75</v>
      </c>
      <c r="I46" s="31">
        <f t="shared" si="3"/>
        <v>0.5</v>
      </c>
      <c r="J46" s="32">
        <f>J45/60</f>
        <v>0.75</v>
      </c>
      <c r="K46" s="31">
        <f>K45/60</f>
        <v>0.5</v>
      </c>
      <c r="L46" s="31">
        <f>L45/60</f>
        <v>0.75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/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(((B44*0.4)*6)*0.55)/26</f>
        <v>6.6000000000000005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10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5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18.75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20">
        <f>SUM(C49:C53)</f>
        <v>42.85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5B20-3D59-4252-A95A-BFAF82C3DA25}">
  <sheetPr>
    <pageSetUpPr fitToPage="1"/>
  </sheetPr>
  <dimension ref="A1:M55"/>
  <sheetViews>
    <sheetView topLeftCell="A10" zoomScaleNormal="100" workbookViewId="0">
      <selection activeCell="E36" sqref="E36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</f>
        <v>25</v>
      </c>
      <c r="H17" s="33">
        <f>B17/52*0.2</f>
        <v>5</v>
      </c>
      <c r="I17" s="33">
        <f>B17/52*0.2</f>
        <v>5</v>
      </c>
      <c r="J17" s="33">
        <f>B17/52*0.2</f>
        <v>5</v>
      </c>
      <c r="K17" s="33">
        <f>B17/52*0.2</f>
        <v>5</v>
      </c>
      <c r="L17" s="33">
        <f>B17/52*0.2</f>
        <v>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750</v>
      </c>
      <c r="H18" s="33">
        <f>H17*B7</f>
        <v>225</v>
      </c>
      <c r="I18" s="33">
        <f>I17*B8</f>
        <v>150</v>
      </c>
      <c r="J18" s="33">
        <f>J17*45</f>
        <v>225</v>
      </c>
      <c r="K18" s="33">
        <f>K17*B10</f>
        <v>150</v>
      </c>
      <c r="L18" s="33">
        <f>L17*B11</f>
        <v>225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12.5</v>
      </c>
      <c r="H19" s="33">
        <f t="shared" si="1"/>
        <v>3.75</v>
      </c>
      <c r="I19" s="33">
        <f t="shared" si="1"/>
        <v>2.5</v>
      </c>
      <c r="J19" s="33">
        <f t="shared" si="1"/>
        <v>3.75</v>
      </c>
      <c r="K19" s="33">
        <f t="shared" si="1"/>
        <v>2.5</v>
      </c>
      <c r="L19" s="33">
        <f t="shared" si="1"/>
        <v>3.75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(((B17*0.4)*6)*0.62)/52</f>
        <v>37.200000000000003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103.75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140.94999999999999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</f>
        <v>2.5</v>
      </c>
      <c r="H29" s="29">
        <f>B29/52*0.2</f>
        <v>0.5</v>
      </c>
      <c r="I29" s="29">
        <f>B29/52*0.2</f>
        <v>0.5</v>
      </c>
      <c r="J29" s="30">
        <f>B29/52*0.2</f>
        <v>0.5</v>
      </c>
      <c r="K29" s="29">
        <f>B29/52*0.2</f>
        <v>0.5</v>
      </c>
      <c r="L29" s="29">
        <f>B29/52*0.2</f>
        <v>0.5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75</v>
      </c>
      <c r="H30" s="29">
        <f>H29*B7</f>
        <v>22.5</v>
      </c>
      <c r="I30" s="29">
        <f>I29*B8</f>
        <v>15</v>
      </c>
      <c r="J30" s="30">
        <f>J29*45</f>
        <v>22.5</v>
      </c>
      <c r="K30" s="29">
        <f>K29*B10</f>
        <v>15</v>
      </c>
      <c r="L30" s="29">
        <f>L29*B11</f>
        <v>22.5</v>
      </c>
    </row>
    <row r="31" spans="1:12" x14ac:dyDescent="0.35">
      <c r="A31" s="9" t="s">
        <v>25</v>
      </c>
      <c r="B31" s="9"/>
      <c r="C31" s="12">
        <f t="shared" ref="C31:L31" si="2">C30/60</f>
        <v>2.5</v>
      </c>
      <c r="D31" s="12">
        <f t="shared" si="2"/>
        <v>1.25</v>
      </c>
      <c r="E31" s="12">
        <f t="shared" si="2"/>
        <v>2.5</v>
      </c>
      <c r="F31" s="12">
        <f t="shared" si="2"/>
        <v>1.25</v>
      </c>
      <c r="G31" s="12">
        <f t="shared" si="2"/>
        <v>1.25</v>
      </c>
      <c r="H31" s="12">
        <f t="shared" si="2"/>
        <v>0.375</v>
      </c>
      <c r="I31" s="12">
        <f t="shared" si="2"/>
        <v>0.25</v>
      </c>
      <c r="J31" s="12">
        <f t="shared" si="2"/>
        <v>0.375</v>
      </c>
      <c r="K31" s="12">
        <f t="shared" si="2"/>
        <v>0.25</v>
      </c>
      <c r="L31" s="12">
        <f t="shared" si="2"/>
        <v>0.375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9"/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(((B29*0.4)*6)*0.62)/52</f>
        <v>3.7199999999999998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6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2.5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10.375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13">
        <f>SUM(C34:C38)</f>
        <v>23.794999999999998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</f>
        <v>5</v>
      </c>
      <c r="H44" s="31">
        <f>B44/26*0.2</f>
        <v>1</v>
      </c>
      <c r="I44" s="31">
        <f>B44/26*0.2</f>
        <v>1</v>
      </c>
      <c r="J44" s="32">
        <f>B44/26*0.2</f>
        <v>1</v>
      </c>
      <c r="K44" s="31">
        <f>B44/26*0.2</f>
        <v>1</v>
      </c>
      <c r="L44" s="31">
        <f>B44/26*0.2</f>
        <v>1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150</v>
      </c>
      <c r="H45" s="31">
        <f>H44*B7</f>
        <v>45</v>
      </c>
      <c r="I45" s="31">
        <f>I44*B8</f>
        <v>30</v>
      </c>
      <c r="J45" s="31">
        <f>J44*45</f>
        <v>45</v>
      </c>
      <c r="K45" s="31">
        <f>K44*B10</f>
        <v>30</v>
      </c>
      <c r="L45" s="31">
        <f>L44*B11</f>
        <v>45</v>
      </c>
    </row>
    <row r="46" spans="1:13" x14ac:dyDescent="0.35">
      <c r="A46" s="16" t="s">
        <v>25</v>
      </c>
      <c r="B46" s="16"/>
      <c r="C46" s="34">
        <f>C45/60</f>
        <v>5</v>
      </c>
      <c r="D46" s="34">
        <f t="shared" ref="D46:I46" si="3">D45/60</f>
        <v>2.5</v>
      </c>
      <c r="E46" s="34">
        <f t="shared" si="3"/>
        <v>5</v>
      </c>
      <c r="F46" s="34">
        <f t="shared" si="3"/>
        <v>2.5</v>
      </c>
      <c r="G46" s="34">
        <f t="shared" si="3"/>
        <v>2.5</v>
      </c>
      <c r="H46" s="34">
        <f t="shared" si="3"/>
        <v>0.75</v>
      </c>
      <c r="I46" s="34">
        <f t="shared" si="3"/>
        <v>0.5</v>
      </c>
      <c r="J46" s="34">
        <f>J45/60</f>
        <v>0.75</v>
      </c>
      <c r="K46" s="34">
        <f>K45/60</f>
        <v>0.5</v>
      </c>
      <c r="L46" s="34">
        <f>L45/60</f>
        <v>0.75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/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(((B44*0.4)*6)*0.62)/26</f>
        <v>7.4399999999999995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12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5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20.75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20">
        <f>SUM(C49:C53)</f>
        <v>47.69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0539-12AC-4040-9F49-715532DB8B69}">
  <sheetPr>
    <pageSetUpPr fitToPage="1"/>
  </sheetPr>
  <dimension ref="A1:M55"/>
  <sheetViews>
    <sheetView topLeftCell="A25" zoomScaleNormal="100" workbookViewId="0">
      <selection activeCell="D57" sqref="D57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</f>
        <v>25</v>
      </c>
      <c r="H17" s="33">
        <f>B17/52</f>
        <v>25</v>
      </c>
      <c r="I17" s="33">
        <f>B17/52*0.2</f>
        <v>5</v>
      </c>
      <c r="J17" s="33">
        <f>B17/52*0.2</f>
        <v>5</v>
      </c>
      <c r="K17" s="33">
        <f>B17/52*0.2</f>
        <v>5</v>
      </c>
      <c r="L17" s="33">
        <f>B17/52*0.2</f>
        <v>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750</v>
      </c>
      <c r="H18" s="33">
        <f>H17*B7</f>
        <v>1125</v>
      </c>
      <c r="I18" s="33">
        <f>I17*B8</f>
        <v>150</v>
      </c>
      <c r="J18" s="33">
        <f>J17*45</f>
        <v>225</v>
      </c>
      <c r="K18" s="33">
        <f>K17*B10</f>
        <v>150</v>
      </c>
      <c r="L18" s="33">
        <f>L17*B11</f>
        <v>225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12.5</v>
      </c>
      <c r="H19" s="33">
        <f t="shared" si="1"/>
        <v>18.75</v>
      </c>
      <c r="I19" s="33">
        <f t="shared" si="1"/>
        <v>2.5</v>
      </c>
      <c r="J19" s="33">
        <f t="shared" si="1"/>
        <v>3.75</v>
      </c>
      <c r="K19" s="33">
        <f t="shared" si="1"/>
        <v>2.5</v>
      </c>
      <c r="L19" s="33">
        <f t="shared" si="1"/>
        <v>3.75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(((B17*0.4)*6)*0.7)/52</f>
        <v>42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118.75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160.75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</f>
        <v>2.5</v>
      </c>
      <c r="H29" s="29">
        <f>B29/52</f>
        <v>2.5</v>
      </c>
      <c r="I29" s="29">
        <f>B29/52*0.2</f>
        <v>0.5</v>
      </c>
      <c r="J29" s="30">
        <f>B29/52*0.2</f>
        <v>0.5</v>
      </c>
      <c r="K29" s="29">
        <f>B29/52*0.2</f>
        <v>0.5</v>
      </c>
      <c r="L29" s="29">
        <f>B29/52*0.2</f>
        <v>0.5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75</v>
      </c>
      <c r="H30" s="29">
        <f>H29*B7</f>
        <v>112.5</v>
      </c>
      <c r="I30" s="29">
        <f>I29*B8</f>
        <v>15</v>
      </c>
      <c r="J30" s="30">
        <f>J29*45</f>
        <v>22.5</v>
      </c>
      <c r="K30" s="29">
        <f>K29*B10</f>
        <v>15</v>
      </c>
      <c r="L30" s="29">
        <f>L29*B11</f>
        <v>22.5</v>
      </c>
    </row>
    <row r="31" spans="1:12" x14ac:dyDescent="0.35">
      <c r="A31" s="9" t="s">
        <v>25</v>
      </c>
      <c r="B31" s="9"/>
      <c r="C31" s="12">
        <f t="shared" ref="C31:L31" si="2">C30/60</f>
        <v>2.5</v>
      </c>
      <c r="D31" s="12">
        <f t="shared" si="2"/>
        <v>1.25</v>
      </c>
      <c r="E31" s="12">
        <f t="shared" si="2"/>
        <v>2.5</v>
      </c>
      <c r="F31" s="12">
        <f t="shared" si="2"/>
        <v>1.25</v>
      </c>
      <c r="G31" s="12">
        <f t="shared" si="2"/>
        <v>1.25</v>
      </c>
      <c r="H31" s="12">
        <f t="shared" si="2"/>
        <v>1.875</v>
      </c>
      <c r="I31" s="12">
        <f t="shared" si="2"/>
        <v>0.25</v>
      </c>
      <c r="J31" s="12">
        <f t="shared" si="2"/>
        <v>0.375</v>
      </c>
      <c r="K31" s="12">
        <f t="shared" si="2"/>
        <v>0.25</v>
      </c>
      <c r="L31" s="12">
        <f t="shared" si="2"/>
        <v>0.375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9"/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(((B29*0.4)*6)*0.7)/52</f>
        <v>4.1999999999999993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7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2.5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11.875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13">
        <f>SUM(C34:C38)</f>
        <v>26.774999999999999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</f>
        <v>5</v>
      </c>
      <c r="H44" s="31">
        <f>B44/26</f>
        <v>5</v>
      </c>
      <c r="I44" s="31">
        <f>B44/26*0.2</f>
        <v>1</v>
      </c>
      <c r="J44" s="31">
        <f>B44/26*0.2</f>
        <v>1</v>
      </c>
      <c r="K44" s="31">
        <f>B44/26*0.2</f>
        <v>1</v>
      </c>
      <c r="L44" s="31">
        <f>B44/26*0.2</f>
        <v>1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150</v>
      </c>
      <c r="H45" s="31">
        <f>H44*B7</f>
        <v>225</v>
      </c>
      <c r="I45" s="31">
        <f>I44*B8</f>
        <v>30</v>
      </c>
      <c r="J45" s="31">
        <f>J44*45</f>
        <v>45</v>
      </c>
      <c r="K45" s="31">
        <f>K44*B10</f>
        <v>30</v>
      </c>
      <c r="L45" s="31">
        <f>L44*B11</f>
        <v>45</v>
      </c>
    </row>
    <row r="46" spans="1:13" x14ac:dyDescent="0.35">
      <c r="A46" s="16" t="s">
        <v>25</v>
      </c>
      <c r="B46" s="16"/>
      <c r="C46" s="34">
        <f>C45/60</f>
        <v>5</v>
      </c>
      <c r="D46" s="34">
        <f t="shared" ref="D46:I46" si="3">D45/60</f>
        <v>2.5</v>
      </c>
      <c r="E46" s="34">
        <f t="shared" si="3"/>
        <v>5</v>
      </c>
      <c r="F46" s="34">
        <f t="shared" si="3"/>
        <v>2.5</v>
      </c>
      <c r="G46" s="34">
        <f t="shared" si="3"/>
        <v>2.5</v>
      </c>
      <c r="H46" s="34">
        <f t="shared" si="3"/>
        <v>3.75</v>
      </c>
      <c r="I46" s="34">
        <f t="shared" si="3"/>
        <v>0.5</v>
      </c>
      <c r="J46" s="34">
        <f>J45/60</f>
        <v>0.75</v>
      </c>
      <c r="K46" s="34">
        <f>K45/60</f>
        <v>0.5</v>
      </c>
      <c r="L46" s="34">
        <f>L45/60</f>
        <v>0.75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/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(((B44*0.4)*6)*0.7)/26</f>
        <v>8.3999999999999986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14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5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23.75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20">
        <f>SUM(C49:C53)</f>
        <v>53.65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9877-4922-4D69-8A37-0A0FBD0E1425}">
  <sheetPr>
    <pageSetUpPr fitToPage="1"/>
  </sheetPr>
  <dimension ref="A1:M55"/>
  <sheetViews>
    <sheetView zoomScaleNormal="100" workbookViewId="0">
      <selection activeCell="G56" sqref="G56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</f>
        <v>25</v>
      </c>
      <c r="H17" s="33">
        <f>B17/52</f>
        <v>25</v>
      </c>
      <c r="I17" s="33">
        <f>B17/52</f>
        <v>25</v>
      </c>
      <c r="J17" s="33">
        <f>B17/52*0.2</f>
        <v>5</v>
      </c>
      <c r="K17" s="33">
        <f>B17/52*0.2</f>
        <v>5</v>
      </c>
      <c r="L17" s="33">
        <f>B17/52*0.2</f>
        <v>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750</v>
      </c>
      <c r="H18" s="33">
        <f>H17*B7</f>
        <v>1125</v>
      </c>
      <c r="I18" s="33">
        <f>I17*B8</f>
        <v>750</v>
      </c>
      <c r="J18" s="33">
        <f>J17*45</f>
        <v>225</v>
      </c>
      <c r="K18" s="33">
        <f>K17*B10</f>
        <v>150</v>
      </c>
      <c r="L18" s="33">
        <f>L17*B11</f>
        <v>225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12.5</v>
      </c>
      <c r="H19" s="33">
        <f t="shared" si="1"/>
        <v>18.75</v>
      </c>
      <c r="I19" s="33">
        <f t="shared" si="1"/>
        <v>12.5</v>
      </c>
      <c r="J19" s="33">
        <f t="shared" si="1"/>
        <v>3.75</v>
      </c>
      <c r="K19" s="33">
        <f t="shared" si="1"/>
        <v>2.5</v>
      </c>
      <c r="L19" s="33">
        <f t="shared" si="1"/>
        <v>3.75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(((B17*0.4)*6)*0.76)/52</f>
        <v>45.599999999999994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128.75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174.35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</f>
        <v>2.5</v>
      </c>
      <c r="H29" s="29">
        <f>B29/52</f>
        <v>2.5</v>
      </c>
      <c r="I29" s="29">
        <f>B29/52</f>
        <v>2.5</v>
      </c>
      <c r="J29" s="30">
        <f>B29/52*0.2</f>
        <v>0.5</v>
      </c>
      <c r="K29" s="29">
        <f>B29/52*0.2</f>
        <v>0.5</v>
      </c>
      <c r="L29" s="29">
        <f>B29/52*0.2</f>
        <v>0.5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75</v>
      </c>
      <c r="H30" s="29">
        <f>H29*B7</f>
        <v>112.5</v>
      </c>
      <c r="I30" s="29">
        <f>I29*B8</f>
        <v>75</v>
      </c>
      <c r="J30" s="30">
        <f>J29*45</f>
        <v>22.5</v>
      </c>
      <c r="K30" s="29">
        <f>K29*B10</f>
        <v>15</v>
      </c>
      <c r="L30" s="29">
        <f>L29*B11</f>
        <v>22.5</v>
      </c>
    </row>
    <row r="31" spans="1:12" x14ac:dyDescent="0.35">
      <c r="A31" s="9" t="s">
        <v>25</v>
      </c>
      <c r="B31" s="9"/>
      <c r="C31" s="12">
        <f t="shared" ref="C31:L31" si="2">C30/60</f>
        <v>2.5</v>
      </c>
      <c r="D31" s="12">
        <f t="shared" si="2"/>
        <v>1.25</v>
      </c>
      <c r="E31" s="12">
        <f t="shared" si="2"/>
        <v>2.5</v>
      </c>
      <c r="F31" s="12">
        <f t="shared" si="2"/>
        <v>1.25</v>
      </c>
      <c r="G31" s="12">
        <f t="shared" si="2"/>
        <v>1.25</v>
      </c>
      <c r="H31" s="12">
        <f t="shared" si="2"/>
        <v>1.875</v>
      </c>
      <c r="I31" s="12">
        <f t="shared" si="2"/>
        <v>1.25</v>
      </c>
      <c r="J31" s="12">
        <f t="shared" si="2"/>
        <v>0.375</v>
      </c>
      <c r="K31" s="12">
        <f t="shared" si="2"/>
        <v>0.25</v>
      </c>
      <c r="L31" s="12">
        <f t="shared" si="2"/>
        <v>0.375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9"/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(((B29*0.4)*6)*0.76)/52</f>
        <v>4.5600000000000005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8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2.5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12.875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13">
        <f>SUM(C34:C38)</f>
        <v>29.135000000000002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</f>
        <v>5</v>
      </c>
      <c r="H44" s="31">
        <f>B44/26</f>
        <v>5</v>
      </c>
      <c r="I44" s="31">
        <f>B44/26</f>
        <v>5</v>
      </c>
      <c r="J44" s="31">
        <f>B44/26*0.2</f>
        <v>1</v>
      </c>
      <c r="K44" s="31">
        <f>B44/26*0.2</f>
        <v>1</v>
      </c>
      <c r="L44" s="31">
        <f>B44/26*0.2</f>
        <v>1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150</v>
      </c>
      <c r="H45" s="31">
        <f>H44*B7</f>
        <v>225</v>
      </c>
      <c r="I45" s="31">
        <f>I44*B8</f>
        <v>150</v>
      </c>
      <c r="J45" s="31">
        <f>J44*45</f>
        <v>45</v>
      </c>
      <c r="K45" s="31">
        <f>K44*B10</f>
        <v>30</v>
      </c>
      <c r="L45" s="31">
        <f>L44*B11</f>
        <v>45</v>
      </c>
    </row>
    <row r="46" spans="1:13" x14ac:dyDescent="0.35">
      <c r="A46" s="16" t="s">
        <v>25</v>
      </c>
      <c r="B46" s="16"/>
      <c r="C46" s="34">
        <f>C45/60</f>
        <v>5</v>
      </c>
      <c r="D46" s="34">
        <f t="shared" ref="D46:I46" si="3">D45/60</f>
        <v>2.5</v>
      </c>
      <c r="E46" s="34">
        <f t="shared" si="3"/>
        <v>5</v>
      </c>
      <c r="F46" s="34">
        <f t="shared" si="3"/>
        <v>2.5</v>
      </c>
      <c r="G46" s="34">
        <f t="shared" si="3"/>
        <v>2.5</v>
      </c>
      <c r="H46" s="34">
        <f t="shared" si="3"/>
        <v>3.75</v>
      </c>
      <c r="I46" s="34">
        <f t="shared" si="3"/>
        <v>2.5</v>
      </c>
      <c r="J46" s="34">
        <f>J45/60</f>
        <v>0.75</v>
      </c>
      <c r="K46" s="34">
        <f>K45/60</f>
        <v>0.5</v>
      </c>
      <c r="L46" s="34">
        <f>L45/60</f>
        <v>0.75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/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(((B44*0.4)*6)*0.76)/26</f>
        <v>9.120000000000001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16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5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25.75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20">
        <f>SUM(C49:C53)</f>
        <v>58.370000000000005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3645-0A3A-457B-B75D-64C203D42B58}">
  <sheetPr>
    <pageSetUpPr fitToPage="1"/>
  </sheetPr>
  <dimension ref="A1:M55"/>
  <sheetViews>
    <sheetView topLeftCell="A7" zoomScaleNormal="100" workbookViewId="0">
      <selection activeCell="E57" sqref="E57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</f>
        <v>25</v>
      </c>
      <c r="H17" s="33">
        <f>B17/52</f>
        <v>25</v>
      </c>
      <c r="I17" s="33">
        <f>B17/52</f>
        <v>25</v>
      </c>
      <c r="J17" s="33">
        <f>B17/52</f>
        <v>25</v>
      </c>
      <c r="K17" s="33">
        <f>B17/52*0.2</f>
        <v>5</v>
      </c>
      <c r="L17" s="33">
        <f>B17/52*0.2</f>
        <v>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750</v>
      </c>
      <c r="H18" s="33">
        <f>H17*B7</f>
        <v>1125</v>
      </c>
      <c r="I18" s="33">
        <f>I17*B8</f>
        <v>750</v>
      </c>
      <c r="J18" s="33">
        <f>J17*45</f>
        <v>1125</v>
      </c>
      <c r="K18" s="33">
        <f>K17*B10</f>
        <v>150</v>
      </c>
      <c r="L18" s="33">
        <f>L17*B11</f>
        <v>225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12.5</v>
      </c>
      <c r="H19" s="33">
        <f t="shared" si="1"/>
        <v>18.75</v>
      </c>
      <c r="I19" s="33">
        <f t="shared" si="1"/>
        <v>12.5</v>
      </c>
      <c r="J19" s="33">
        <f t="shared" si="1"/>
        <v>18.75</v>
      </c>
      <c r="K19" s="33">
        <f t="shared" si="1"/>
        <v>2.5</v>
      </c>
      <c r="L19" s="33">
        <f t="shared" si="1"/>
        <v>3.75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(((B17*0.4)*6)*0.85)/52</f>
        <v>51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143.75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194.75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</f>
        <v>2.5</v>
      </c>
      <c r="H29" s="29">
        <f>B29/52</f>
        <v>2.5</v>
      </c>
      <c r="I29" s="29">
        <f>B29/52</f>
        <v>2.5</v>
      </c>
      <c r="J29" s="29">
        <f>B29/52</f>
        <v>2.5</v>
      </c>
      <c r="K29" s="29">
        <f>B29/52*0.2</f>
        <v>0.5</v>
      </c>
      <c r="L29" s="29">
        <f>B29/52*0.2</f>
        <v>0.5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75</v>
      </c>
      <c r="H30" s="29">
        <f>H29*B7</f>
        <v>112.5</v>
      </c>
      <c r="I30" s="29">
        <f>I29*B8</f>
        <v>75</v>
      </c>
      <c r="J30" s="29">
        <f>J29*45</f>
        <v>112.5</v>
      </c>
      <c r="K30" s="29">
        <f>K29*B10</f>
        <v>15</v>
      </c>
      <c r="L30" s="29">
        <f>L29*B11</f>
        <v>22.5</v>
      </c>
    </row>
    <row r="31" spans="1:12" x14ac:dyDescent="0.35">
      <c r="A31" s="9" t="s">
        <v>25</v>
      </c>
      <c r="B31" s="9"/>
      <c r="C31" s="12">
        <f t="shared" ref="C31:L31" si="2">C30/60</f>
        <v>2.5</v>
      </c>
      <c r="D31" s="12">
        <f t="shared" si="2"/>
        <v>1.25</v>
      </c>
      <c r="E31" s="12">
        <f t="shared" si="2"/>
        <v>2.5</v>
      </c>
      <c r="F31" s="12">
        <f t="shared" si="2"/>
        <v>1.25</v>
      </c>
      <c r="G31" s="12">
        <f t="shared" si="2"/>
        <v>1.25</v>
      </c>
      <c r="H31" s="12">
        <f t="shared" si="2"/>
        <v>1.875</v>
      </c>
      <c r="I31" s="12">
        <f t="shared" si="2"/>
        <v>1.25</v>
      </c>
      <c r="J31" s="12">
        <f t="shared" si="2"/>
        <v>1.875</v>
      </c>
      <c r="K31" s="12">
        <f t="shared" si="2"/>
        <v>0.25</v>
      </c>
      <c r="L31" s="12">
        <f t="shared" si="2"/>
        <v>0.375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9"/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(((B29*0.4)*6)*0.85)/52</f>
        <v>5.0999999999999996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8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2.5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14.375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13">
        <f>SUM(C34:C38)</f>
        <v>31.175000000000001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</f>
        <v>5</v>
      </c>
      <c r="H44" s="31">
        <f>B44/26</f>
        <v>5</v>
      </c>
      <c r="I44" s="31">
        <f>B44/26</f>
        <v>5</v>
      </c>
      <c r="J44" s="31">
        <f>B44/26</f>
        <v>5</v>
      </c>
      <c r="K44" s="31">
        <f>B44/26*0.2</f>
        <v>1</v>
      </c>
      <c r="L44" s="31">
        <f>B44/26*0.2</f>
        <v>1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150</v>
      </c>
      <c r="H45" s="31">
        <f>H44*B7</f>
        <v>225</v>
      </c>
      <c r="I45" s="31">
        <f>I44*B8</f>
        <v>150</v>
      </c>
      <c r="J45" s="31">
        <f>J44*45</f>
        <v>225</v>
      </c>
      <c r="K45" s="31">
        <f>K44*B10</f>
        <v>30</v>
      </c>
      <c r="L45" s="31">
        <f>L44*B11</f>
        <v>45</v>
      </c>
    </row>
    <row r="46" spans="1:13" x14ac:dyDescent="0.35">
      <c r="A46" s="16" t="s">
        <v>25</v>
      </c>
      <c r="B46" s="16"/>
      <c r="C46" s="34">
        <f>C45/60</f>
        <v>5</v>
      </c>
      <c r="D46" s="34">
        <f t="shared" ref="D46:I46" si="3">D45/60</f>
        <v>2.5</v>
      </c>
      <c r="E46" s="34">
        <f t="shared" si="3"/>
        <v>5</v>
      </c>
      <c r="F46" s="34">
        <f t="shared" si="3"/>
        <v>2.5</v>
      </c>
      <c r="G46" s="34">
        <f t="shared" si="3"/>
        <v>2.5</v>
      </c>
      <c r="H46" s="34">
        <f t="shared" si="3"/>
        <v>3.75</v>
      </c>
      <c r="I46" s="34">
        <f t="shared" si="3"/>
        <v>2.5</v>
      </c>
      <c r="J46" s="34">
        <f>J45/60</f>
        <v>3.75</v>
      </c>
      <c r="K46" s="34">
        <f>K45/60</f>
        <v>0.5</v>
      </c>
      <c r="L46" s="34">
        <f>L45/60</f>
        <v>0.75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/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(((B44*0.4)*6)*0.85)/26</f>
        <v>10.199999999999999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17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5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28.75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20">
        <f>SUM(C49:C53)</f>
        <v>63.45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9360F-037F-4E8E-AE58-C860F364E32C}">
  <sheetPr>
    <pageSetUpPr fitToPage="1"/>
  </sheetPr>
  <dimension ref="A1:M55"/>
  <sheetViews>
    <sheetView topLeftCell="A19" zoomScaleNormal="100" workbookViewId="0">
      <selection activeCell="E58" sqref="E58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</f>
        <v>25</v>
      </c>
      <c r="H17" s="33">
        <f>B17/52</f>
        <v>25</v>
      </c>
      <c r="I17" s="33">
        <f>B17/52</f>
        <v>25</v>
      </c>
      <c r="J17" s="33">
        <f>B17/52</f>
        <v>25</v>
      </c>
      <c r="K17" s="33">
        <f>B17/52</f>
        <v>25</v>
      </c>
      <c r="L17" s="33">
        <f>B17/52*0.2</f>
        <v>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750</v>
      </c>
      <c r="H18" s="33">
        <f>H17*B7</f>
        <v>1125</v>
      </c>
      <c r="I18" s="33">
        <f>I17*B8</f>
        <v>750</v>
      </c>
      <c r="J18" s="33">
        <f>J17*45</f>
        <v>1125</v>
      </c>
      <c r="K18" s="33">
        <f>K17*B10</f>
        <v>750</v>
      </c>
      <c r="L18" s="33">
        <f>L17*B11</f>
        <v>225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12.5</v>
      </c>
      <c r="H19" s="33">
        <f t="shared" si="1"/>
        <v>18.75</v>
      </c>
      <c r="I19" s="33">
        <f t="shared" si="1"/>
        <v>12.5</v>
      </c>
      <c r="J19" s="33">
        <f t="shared" si="1"/>
        <v>18.75</v>
      </c>
      <c r="K19" s="33">
        <f t="shared" si="1"/>
        <v>12.5</v>
      </c>
      <c r="L19" s="33">
        <f t="shared" si="1"/>
        <v>3.75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(((B17*0.4)*6)*0.91)/52</f>
        <v>54.600000000000009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153.75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208.35000000000002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</f>
        <v>2.5</v>
      </c>
      <c r="H29" s="29">
        <f>B29/52</f>
        <v>2.5</v>
      </c>
      <c r="I29" s="29">
        <f>B29/52</f>
        <v>2.5</v>
      </c>
      <c r="J29" s="29">
        <f>B29/52</f>
        <v>2.5</v>
      </c>
      <c r="K29" s="29">
        <f>B29/52</f>
        <v>2.5</v>
      </c>
      <c r="L29" s="29">
        <f>B29/52*0.2</f>
        <v>0.5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75</v>
      </c>
      <c r="H30" s="29">
        <f>H29*B7</f>
        <v>112.5</v>
      </c>
      <c r="I30" s="29">
        <f>I29*B8</f>
        <v>75</v>
      </c>
      <c r="J30" s="29">
        <f>J29*45</f>
        <v>112.5</v>
      </c>
      <c r="K30" s="29">
        <f>K29*B10</f>
        <v>75</v>
      </c>
      <c r="L30" s="29">
        <f>L29*B11</f>
        <v>22.5</v>
      </c>
    </row>
    <row r="31" spans="1:12" x14ac:dyDescent="0.35">
      <c r="A31" s="9" t="s">
        <v>25</v>
      </c>
      <c r="B31" s="9"/>
      <c r="C31" s="12">
        <f t="shared" ref="C31:L31" si="2">C30/60</f>
        <v>2.5</v>
      </c>
      <c r="D31" s="12">
        <f t="shared" si="2"/>
        <v>1.25</v>
      </c>
      <c r="E31" s="12">
        <f t="shared" si="2"/>
        <v>2.5</v>
      </c>
      <c r="F31" s="12">
        <f t="shared" si="2"/>
        <v>1.25</v>
      </c>
      <c r="G31" s="12">
        <f t="shared" si="2"/>
        <v>1.25</v>
      </c>
      <c r="H31" s="12">
        <f t="shared" si="2"/>
        <v>1.875</v>
      </c>
      <c r="I31" s="12">
        <f t="shared" si="2"/>
        <v>1.25</v>
      </c>
      <c r="J31" s="12">
        <f t="shared" si="2"/>
        <v>1.875</v>
      </c>
      <c r="K31" s="12">
        <f t="shared" si="2"/>
        <v>1.25</v>
      </c>
      <c r="L31" s="12">
        <f t="shared" si="2"/>
        <v>0.375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7" t="s">
        <v>38</v>
      </c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(((B29*0.4)*6)*0.91)/52</f>
        <v>5.46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9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2.5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15.375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36">
        <f>SUM(C34:C38)</f>
        <v>33.535000000000004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</f>
        <v>5</v>
      </c>
      <c r="H44" s="31">
        <f>B44/26</f>
        <v>5</v>
      </c>
      <c r="I44" s="31">
        <f>B44/26</f>
        <v>5</v>
      </c>
      <c r="J44" s="31">
        <f>B44/26</f>
        <v>5</v>
      </c>
      <c r="K44" s="31">
        <f>B44/26</f>
        <v>5</v>
      </c>
      <c r="L44" s="31">
        <f>B44/26*0.2</f>
        <v>1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150</v>
      </c>
      <c r="H45" s="31">
        <f>H44*B7</f>
        <v>225</v>
      </c>
      <c r="I45" s="31">
        <f>I44*B8</f>
        <v>150</v>
      </c>
      <c r="J45" s="31">
        <f>J44*45</f>
        <v>225</v>
      </c>
      <c r="K45" s="31">
        <f>K44*B10</f>
        <v>150</v>
      </c>
      <c r="L45" s="31">
        <f>L44*B11</f>
        <v>45</v>
      </c>
    </row>
    <row r="46" spans="1:13" x14ac:dyDescent="0.35">
      <c r="A46" s="16" t="s">
        <v>25</v>
      </c>
      <c r="B46" s="16"/>
      <c r="C46" s="34">
        <f>C45/60</f>
        <v>5</v>
      </c>
      <c r="D46" s="34">
        <f t="shared" ref="D46:I46" si="3">D45/60</f>
        <v>2.5</v>
      </c>
      <c r="E46" s="34">
        <f t="shared" si="3"/>
        <v>5</v>
      </c>
      <c r="F46" s="34">
        <f t="shared" si="3"/>
        <v>2.5</v>
      </c>
      <c r="G46" s="34">
        <f t="shared" si="3"/>
        <v>2.5</v>
      </c>
      <c r="H46" s="34">
        <f t="shared" si="3"/>
        <v>3.75</v>
      </c>
      <c r="I46" s="34">
        <f t="shared" si="3"/>
        <v>2.5</v>
      </c>
      <c r="J46" s="34">
        <f>J45/60</f>
        <v>3.75</v>
      </c>
      <c r="K46" s="34">
        <f>K45/60</f>
        <v>2.5</v>
      </c>
      <c r="L46" s="34">
        <f>L45/60</f>
        <v>0.75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 t="s">
        <v>37</v>
      </c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(((B44*0.4)*6)*0.91)/26</f>
        <v>10.92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19.5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5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30.75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20">
        <f>SUM(C49:C53)</f>
        <v>68.67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0150-B063-4AD5-9C78-836050F9EDE4}">
  <sheetPr>
    <pageSetUpPr fitToPage="1"/>
  </sheetPr>
  <dimension ref="A1:M55"/>
  <sheetViews>
    <sheetView zoomScaleNormal="100" workbookViewId="0">
      <selection activeCell="I67" sqref="I67:I68"/>
    </sheetView>
  </sheetViews>
  <sheetFormatPr defaultRowHeight="14.5" x14ac:dyDescent="0.35"/>
  <cols>
    <col min="1" max="1" width="14.81640625" customWidth="1"/>
    <col min="2" max="2" width="36.54296875" bestFit="1" customWidth="1"/>
    <col min="3" max="3" width="19.1796875" bestFit="1" customWidth="1"/>
    <col min="4" max="4" width="11" customWidth="1"/>
    <col min="5" max="6" width="19" bestFit="1" customWidth="1"/>
    <col min="7" max="12" width="17.81640625" bestFit="1" customWidth="1"/>
  </cols>
  <sheetData>
    <row r="1" spans="1:12" x14ac:dyDescent="0.35">
      <c r="A1" s="24" t="s">
        <v>0</v>
      </c>
      <c r="B1" s="23" t="s">
        <v>1</v>
      </c>
      <c r="C1" s="23" t="s">
        <v>2</v>
      </c>
      <c r="E1" s="1"/>
      <c r="F1" s="1"/>
      <c r="G1" s="1"/>
      <c r="H1" s="1"/>
      <c r="I1" s="1"/>
      <c r="J1" s="1"/>
      <c r="K1" s="1"/>
      <c r="L1" s="1"/>
    </row>
    <row r="2" spans="1:12" x14ac:dyDescent="0.35">
      <c r="A2" s="21" t="s">
        <v>3</v>
      </c>
      <c r="B2" s="27">
        <v>60</v>
      </c>
      <c r="C2" s="21">
        <f>B2/60</f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35">
      <c r="A3" s="21" t="s">
        <v>4</v>
      </c>
      <c r="B3" s="27">
        <v>30</v>
      </c>
      <c r="C3" s="21">
        <f>B3/60</f>
        <v>0.5</v>
      </c>
      <c r="E3" s="1"/>
      <c r="F3" s="1"/>
      <c r="G3" s="1"/>
      <c r="H3" s="1"/>
      <c r="I3" s="1"/>
      <c r="J3" s="1"/>
      <c r="K3" s="1"/>
      <c r="L3" s="1"/>
    </row>
    <row r="4" spans="1:12" x14ac:dyDescent="0.35">
      <c r="A4" s="21" t="s">
        <v>5</v>
      </c>
      <c r="B4" s="27">
        <v>60</v>
      </c>
      <c r="C4" s="21">
        <f t="shared" ref="C4:C11" si="0">B4/60</f>
        <v>1</v>
      </c>
      <c r="E4" s="1"/>
      <c r="F4" s="1"/>
      <c r="G4" s="1"/>
      <c r="H4" s="1"/>
      <c r="I4" s="1"/>
      <c r="J4" s="1"/>
      <c r="K4" s="1"/>
      <c r="L4" s="1"/>
    </row>
    <row r="5" spans="1:12" x14ac:dyDescent="0.35">
      <c r="A5" s="21" t="s">
        <v>6</v>
      </c>
      <c r="B5" s="27">
        <v>30</v>
      </c>
      <c r="C5" s="21">
        <f t="shared" si="0"/>
        <v>0.5</v>
      </c>
      <c r="E5" s="1"/>
      <c r="F5" s="1"/>
      <c r="G5" s="1"/>
      <c r="H5" s="1"/>
      <c r="I5" s="1"/>
      <c r="J5" s="1"/>
      <c r="K5" s="1"/>
      <c r="L5" s="1"/>
    </row>
    <row r="6" spans="1:12" x14ac:dyDescent="0.35">
      <c r="A6" s="21" t="s">
        <v>7</v>
      </c>
      <c r="B6" s="27">
        <v>30</v>
      </c>
      <c r="C6" s="21">
        <f t="shared" si="0"/>
        <v>0.5</v>
      </c>
      <c r="E6" s="1"/>
      <c r="F6" s="1"/>
      <c r="G6" s="1"/>
      <c r="H6" s="1"/>
      <c r="I6" s="1"/>
      <c r="J6" s="1"/>
      <c r="K6" s="1"/>
      <c r="L6" s="1"/>
    </row>
    <row r="7" spans="1:12" x14ac:dyDescent="0.35">
      <c r="A7" s="21" t="s">
        <v>8</v>
      </c>
      <c r="B7" s="27">
        <v>45</v>
      </c>
      <c r="C7" s="21">
        <f t="shared" si="0"/>
        <v>0.75</v>
      </c>
      <c r="E7" s="1"/>
      <c r="F7" s="1"/>
      <c r="G7" s="1"/>
      <c r="H7" s="1"/>
      <c r="I7" s="1"/>
      <c r="J7" s="1"/>
      <c r="K7" s="1"/>
      <c r="L7" s="1"/>
    </row>
    <row r="8" spans="1:12" x14ac:dyDescent="0.35">
      <c r="A8" s="21" t="s">
        <v>9</v>
      </c>
      <c r="B8" s="27">
        <v>30</v>
      </c>
      <c r="C8" s="21">
        <f t="shared" si="0"/>
        <v>0.5</v>
      </c>
      <c r="E8" s="1"/>
      <c r="F8" s="1"/>
      <c r="G8" s="1"/>
      <c r="H8" s="1"/>
      <c r="I8" s="1"/>
      <c r="J8" s="1"/>
      <c r="K8" s="1"/>
      <c r="L8" s="1"/>
    </row>
    <row r="9" spans="1:12" x14ac:dyDescent="0.35">
      <c r="A9" s="21" t="s">
        <v>10</v>
      </c>
      <c r="B9" s="27">
        <v>45</v>
      </c>
      <c r="C9" s="21">
        <f t="shared" si="0"/>
        <v>0.75</v>
      </c>
      <c r="E9" s="1"/>
      <c r="F9" s="1"/>
      <c r="G9" s="1"/>
      <c r="H9" s="1"/>
      <c r="I9" s="1"/>
      <c r="J9" s="1"/>
      <c r="K9" s="1"/>
      <c r="L9" s="1"/>
    </row>
    <row r="10" spans="1:12" x14ac:dyDescent="0.35">
      <c r="A10" s="21" t="s">
        <v>11</v>
      </c>
      <c r="B10" s="27">
        <v>30</v>
      </c>
      <c r="C10" s="21">
        <f t="shared" si="0"/>
        <v>0.5</v>
      </c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21" t="s">
        <v>12</v>
      </c>
      <c r="B11" s="27">
        <v>45</v>
      </c>
      <c r="C11" s="21">
        <f t="shared" si="0"/>
        <v>0.75</v>
      </c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21"/>
      <c r="B12" s="22">
        <f>SUM(B2:B11)</f>
        <v>405</v>
      </c>
      <c r="C12" s="22">
        <f>SUM(C2:C11)</f>
        <v>6.75</v>
      </c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2" t="s">
        <v>13</v>
      </c>
      <c r="B16" s="3" t="s">
        <v>35</v>
      </c>
      <c r="C16" s="3" t="s">
        <v>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</row>
    <row r="17" spans="1:12" x14ac:dyDescent="0.35">
      <c r="A17" s="4" t="s">
        <v>23</v>
      </c>
      <c r="B17" s="5">
        <v>1300</v>
      </c>
      <c r="C17" s="33">
        <f>B17/52</f>
        <v>25</v>
      </c>
      <c r="D17" s="33">
        <f>B17/52</f>
        <v>25</v>
      </c>
      <c r="E17" s="33">
        <f>B17/52</f>
        <v>25</v>
      </c>
      <c r="F17" s="33">
        <f>B17/52</f>
        <v>25</v>
      </c>
      <c r="G17" s="33">
        <f>B17/52</f>
        <v>25</v>
      </c>
      <c r="H17" s="33">
        <f>B17/52</f>
        <v>25</v>
      </c>
      <c r="I17" s="33">
        <f>B17/52</f>
        <v>25</v>
      </c>
      <c r="J17" s="33">
        <f>B17/52</f>
        <v>25</v>
      </c>
      <c r="K17" s="33">
        <f>B17/52</f>
        <v>25</v>
      </c>
      <c r="L17" s="33">
        <f>B17/52</f>
        <v>25</v>
      </c>
    </row>
    <row r="18" spans="1:12" x14ac:dyDescent="0.35">
      <c r="A18" s="4" t="s">
        <v>24</v>
      </c>
      <c r="B18" s="4"/>
      <c r="C18" s="33">
        <f>C17*B2</f>
        <v>1500</v>
      </c>
      <c r="D18" s="33">
        <f>D17*B3</f>
        <v>750</v>
      </c>
      <c r="E18" s="33">
        <f>E17*B4</f>
        <v>1500</v>
      </c>
      <c r="F18" s="33">
        <f>F17*B5</f>
        <v>750</v>
      </c>
      <c r="G18" s="33">
        <f>G17*B6</f>
        <v>750</v>
      </c>
      <c r="H18" s="33">
        <f>H17*B7</f>
        <v>1125</v>
      </c>
      <c r="I18" s="33">
        <f>I17*B8</f>
        <v>750</v>
      </c>
      <c r="J18" s="33">
        <f>J17*45</f>
        <v>1125</v>
      </c>
      <c r="K18" s="33">
        <f>K17*B10</f>
        <v>750</v>
      </c>
      <c r="L18" s="33">
        <f>L17*B11</f>
        <v>1125</v>
      </c>
    </row>
    <row r="19" spans="1:12" x14ac:dyDescent="0.35">
      <c r="A19" s="4" t="s">
        <v>25</v>
      </c>
      <c r="B19" s="4"/>
      <c r="C19" s="33">
        <f t="shared" ref="C19:L19" si="1">C18/60</f>
        <v>25</v>
      </c>
      <c r="D19" s="33">
        <f t="shared" si="1"/>
        <v>12.5</v>
      </c>
      <c r="E19" s="33">
        <f t="shared" si="1"/>
        <v>25</v>
      </c>
      <c r="F19" s="33">
        <f t="shared" si="1"/>
        <v>12.5</v>
      </c>
      <c r="G19" s="33">
        <f t="shared" si="1"/>
        <v>12.5</v>
      </c>
      <c r="H19" s="33">
        <f t="shared" si="1"/>
        <v>18.75</v>
      </c>
      <c r="I19" s="33">
        <f t="shared" si="1"/>
        <v>12.5</v>
      </c>
      <c r="J19" s="33">
        <f t="shared" si="1"/>
        <v>18.75</v>
      </c>
      <c r="K19" s="33">
        <f t="shared" si="1"/>
        <v>12.5</v>
      </c>
      <c r="L19" s="33">
        <f t="shared" si="1"/>
        <v>18.75</v>
      </c>
    </row>
    <row r="20" spans="1:12" x14ac:dyDescent="0.35">
      <c r="A20" s="4"/>
      <c r="B20" s="4"/>
      <c r="C20" s="4"/>
      <c r="D20" s="4"/>
      <c r="E20" s="4"/>
      <c r="F20" s="4"/>
      <c r="G20" s="4"/>
      <c r="H20" s="4"/>
      <c r="I20" s="4"/>
      <c r="J20" s="6"/>
      <c r="K20" s="4"/>
      <c r="L20" s="4"/>
    </row>
    <row r="21" spans="1:12" x14ac:dyDescent="0.35">
      <c r="A21" s="4"/>
      <c r="B21" s="6"/>
      <c r="C21" s="2" t="s">
        <v>27</v>
      </c>
      <c r="D21" s="4"/>
      <c r="E21" s="4"/>
      <c r="F21" s="4"/>
      <c r="G21" s="4"/>
      <c r="H21" s="4"/>
      <c r="I21" s="4"/>
      <c r="J21" s="6"/>
      <c r="K21" s="4"/>
      <c r="L21" s="4"/>
    </row>
    <row r="22" spans="1:12" x14ac:dyDescent="0.35">
      <c r="A22" s="4"/>
      <c r="B22" s="4" t="s">
        <v>26</v>
      </c>
      <c r="C22" s="25">
        <f>(((B17*0.4)*6)*1)/52</f>
        <v>60</v>
      </c>
      <c r="D22" s="4"/>
      <c r="E22" s="4"/>
      <c r="F22" s="4"/>
      <c r="G22" s="4"/>
      <c r="H22" s="4"/>
      <c r="I22" s="4"/>
      <c r="J22" s="6"/>
      <c r="K22" s="4"/>
      <c r="L22" s="4"/>
    </row>
    <row r="23" spans="1:12" x14ac:dyDescent="0.35">
      <c r="A23" s="4"/>
      <c r="B23" s="4" t="s">
        <v>30</v>
      </c>
      <c r="C23" s="25">
        <f>SUM(C19:L19)</f>
        <v>168.75</v>
      </c>
      <c r="D23" s="4"/>
      <c r="E23" s="4"/>
      <c r="F23" s="4"/>
      <c r="G23" s="4"/>
      <c r="H23" s="4"/>
      <c r="I23" s="4"/>
      <c r="J23" s="6"/>
      <c r="K23" s="4"/>
      <c r="L23" s="4"/>
    </row>
    <row r="24" spans="1:12" x14ac:dyDescent="0.35">
      <c r="A24" s="4"/>
      <c r="B24" s="2" t="s">
        <v>31</v>
      </c>
      <c r="C24" s="26">
        <f>SUM(C22:C23)</f>
        <v>228.75</v>
      </c>
      <c r="D24" s="4"/>
      <c r="E24" s="4"/>
      <c r="F24" s="4"/>
      <c r="G24" s="4"/>
      <c r="H24" s="4"/>
      <c r="I24" s="4"/>
      <c r="J24" s="6"/>
      <c r="K24" s="4"/>
      <c r="L24" s="4"/>
    </row>
    <row r="25" spans="1:12" x14ac:dyDescent="0.35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</row>
    <row r="28" spans="1:12" x14ac:dyDescent="0.35">
      <c r="A28" s="7" t="s">
        <v>13</v>
      </c>
      <c r="B28" s="7" t="s">
        <v>34</v>
      </c>
      <c r="C28" s="8" t="s">
        <v>3</v>
      </c>
      <c r="D28" s="8" t="s">
        <v>14</v>
      </c>
      <c r="E28" s="8" t="s">
        <v>15</v>
      </c>
      <c r="F28" s="8" t="s">
        <v>16</v>
      </c>
      <c r="G28" s="8" t="s">
        <v>17</v>
      </c>
      <c r="H28" s="8" t="s">
        <v>18</v>
      </c>
      <c r="I28" s="8" t="s">
        <v>19</v>
      </c>
      <c r="J28" s="8" t="s">
        <v>20</v>
      </c>
      <c r="K28" s="8" t="s">
        <v>21</v>
      </c>
      <c r="L28" s="8" t="s">
        <v>22</v>
      </c>
    </row>
    <row r="29" spans="1:12" x14ac:dyDescent="0.35">
      <c r="A29" s="9" t="s">
        <v>23</v>
      </c>
      <c r="B29" s="10">
        <v>130</v>
      </c>
      <c r="C29" s="29">
        <f>B29/52</f>
        <v>2.5</v>
      </c>
      <c r="D29" s="29">
        <f>B29/52</f>
        <v>2.5</v>
      </c>
      <c r="E29" s="29">
        <f>B29/52</f>
        <v>2.5</v>
      </c>
      <c r="F29" s="29">
        <f>B29/52</f>
        <v>2.5</v>
      </c>
      <c r="G29" s="29">
        <f>B29/52</f>
        <v>2.5</v>
      </c>
      <c r="H29" s="29">
        <f>B29/52</f>
        <v>2.5</v>
      </c>
      <c r="I29" s="29">
        <f>B29/52</f>
        <v>2.5</v>
      </c>
      <c r="J29" s="29">
        <f>B29/52</f>
        <v>2.5</v>
      </c>
      <c r="K29" s="29">
        <f>B29/52</f>
        <v>2.5</v>
      </c>
      <c r="L29" s="29">
        <f>B29/52</f>
        <v>2.5</v>
      </c>
    </row>
    <row r="30" spans="1:12" x14ac:dyDescent="0.35">
      <c r="A30" s="9" t="s">
        <v>24</v>
      </c>
      <c r="B30" s="9"/>
      <c r="C30" s="29">
        <f>C29*B2</f>
        <v>150</v>
      </c>
      <c r="D30" s="29">
        <f>D29*B3</f>
        <v>75</v>
      </c>
      <c r="E30" s="29">
        <f>E29*B4</f>
        <v>150</v>
      </c>
      <c r="F30" s="29">
        <f>F29*B5</f>
        <v>75</v>
      </c>
      <c r="G30" s="29">
        <f>G29*B6</f>
        <v>75</v>
      </c>
      <c r="H30" s="29">
        <f>H29*B7</f>
        <v>112.5</v>
      </c>
      <c r="I30" s="29">
        <f>I29*B8</f>
        <v>75</v>
      </c>
      <c r="J30" s="29">
        <f>J29*45</f>
        <v>112.5</v>
      </c>
      <c r="K30" s="29">
        <f>K29*B10</f>
        <v>75</v>
      </c>
      <c r="L30" s="29">
        <f>L29*B11</f>
        <v>112.5</v>
      </c>
    </row>
    <row r="31" spans="1:12" x14ac:dyDescent="0.35">
      <c r="A31" s="9" t="s">
        <v>25</v>
      </c>
      <c r="B31" s="9"/>
      <c r="C31" s="12">
        <f t="shared" ref="C31:L31" si="2">C30/60</f>
        <v>2.5</v>
      </c>
      <c r="D31" s="12">
        <f t="shared" si="2"/>
        <v>1.25</v>
      </c>
      <c r="E31" s="12">
        <f t="shared" si="2"/>
        <v>2.5</v>
      </c>
      <c r="F31" s="12">
        <f t="shared" si="2"/>
        <v>1.25</v>
      </c>
      <c r="G31" s="12">
        <f t="shared" si="2"/>
        <v>1.25</v>
      </c>
      <c r="H31" s="12">
        <f t="shared" si="2"/>
        <v>1.875</v>
      </c>
      <c r="I31" s="12">
        <f t="shared" si="2"/>
        <v>1.25</v>
      </c>
      <c r="J31" s="12">
        <f t="shared" si="2"/>
        <v>1.875</v>
      </c>
      <c r="K31" s="12">
        <f t="shared" si="2"/>
        <v>1.25</v>
      </c>
      <c r="L31" s="12">
        <f t="shared" si="2"/>
        <v>1.875</v>
      </c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11"/>
      <c r="K32" s="9"/>
      <c r="L32" s="9"/>
    </row>
    <row r="33" spans="1:13" x14ac:dyDescent="0.35">
      <c r="A33" s="9"/>
      <c r="B33" s="9"/>
      <c r="C33" s="7" t="s">
        <v>27</v>
      </c>
      <c r="D33" s="7" t="s">
        <v>38</v>
      </c>
      <c r="E33" s="9"/>
      <c r="F33" s="9"/>
      <c r="G33" s="9"/>
      <c r="H33" s="9"/>
      <c r="I33" s="9"/>
      <c r="J33" s="11"/>
      <c r="K33" s="9"/>
      <c r="L33" s="9"/>
    </row>
    <row r="34" spans="1:13" x14ac:dyDescent="0.35">
      <c r="A34" s="9"/>
      <c r="B34" s="9" t="s">
        <v>26</v>
      </c>
      <c r="C34" s="12">
        <f>(((B29*0.4)*6)*1)/52</f>
        <v>6</v>
      </c>
      <c r="D34" s="9"/>
      <c r="E34" s="9"/>
      <c r="F34" s="9"/>
      <c r="G34" s="9"/>
      <c r="H34" s="9"/>
      <c r="I34" s="9"/>
      <c r="J34" s="11"/>
      <c r="K34" s="9"/>
      <c r="L34" s="9"/>
    </row>
    <row r="35" spans="1:13" x14ac:dyDescent="0.35">
      <c r="A35" s="9"/>
      <c r="B35" s="9" t="s">
        <v>28</v>
      </c>
      <c r="C35" s="12">
        <v>10</v>
      </c>
      <c r="D35" s="9"/>
      <c r="E35" s="9"/>
      <c r="F35" s="9"/>
      <c r="G35" s="9"/>
      <c r="H35" s="9"/>
      <c r="I35" s="9"/>
      <c r="J35" s="11"/>
      <c r="K35" s="9"/>
      <c r="L35" s="9"/>
    </row>
    <row r="36" spans="1:13" x14ac:dyDescent="0.35">
      <c r="A36" s="9"/>
      <c r="B36" s="9" t="s">
        <v>29</v>
      </c>
      <c r="C36" s="12">
        <v>3</v>
      </c>
      <c r="D36" s="9"/>
      <c r="E36" s="9"/>
      <c r="F36" s="9"/>
      <c r="G36" s="9"/>
      <c r="H36" s="9"/>
      <c r="I36" s="9"/>
      <c r="J36" s="11"/>
      <c r="K36" s="9"/>
      <c r="L36" s="9"/>
    </row>
    <row r="37" spans="1:13" x14ac:dyDescent="0.35">
      <c r="A37" s="9"/>
      <c r="B37" s="9" t="s">
        <v>30</v>
      </c>
      <c r="C37" s="12">
        <f>SUM(C31:L31)</f>
        <v>16.875</v>
      </c>
      <c r="D37" s="9"/>
      <c r="E37" s="9"/>
      <c r="F37" s="9"/>
      <c r="G37" s="9"/>
      <c r="H37" s="9"/>
      <c r="I37" s="9"/>
      <c r="J37" s="11"/>
      <c r="K37" s="9"/>
      <c r="L37" s="9"/>
    </row>
    <row r="38" spans="1:13" x14ac:dyDescent="0.35">
      <c r="A38" s="9"/>
      <c r="B38" s="9" t="s">
        <v>36</v>
      </c>
      <c r="C38" s="12">
        <v>1.2</v>
      </c>
      <c r="D38" s="9"/>
      <c r="E38" s="9"/>
      <c r="F38" s="9"/>
      <c r="G38" s="9"/>
      <c r="H38" s="9"/>
      <c r="I38" s="9"/>
      <c r="J38" s="11"/>
      <c r="K38" s="9"/>
      <c r="L38" s="9"/>
    </row>
    <row r="39" spans="1:13" x14ac:dyDescent="0.35">
      <c r="A39" s="9"/>
      <c r="B39" s="7" t="s">
        <v>31</v>
      </c>
      <c r="C39" s="36">
        <f>SUM(C34:C38)</f>
        <v>37.075000000000003</v>
      </c>
      <c r="D39" s="9"/>
      <c r="E39" s="9"/>
      <c r="F39" s="9"/>
      <c r="G39" s="9"/>
      <c r="H39" s="9"/>
      <c r="I39" s="9"/>
      <c r="J39" s="11"/>
      <c r="K39" s="9"/>
      <c r="L39" s="9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</row>
    <row r="43" spans="1:13" x14ac:dyDescent="0.35">
      <c r="A43" s="14" t="s">
        <v>32</v>
      </c>
      <c r="B43" s="14" t="s">
        <v>34</v>
      </c>
      <c r="C43" s="15" t="s">
        <v>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15" t="s">
        <v>21</v>
      </c>
      <c r="L43" s="15" t="s">
        <v>22</v>
      </c>
    </row>
    <row r="44" spans="1:13" x14ac:dyDescent="0.35">
      <c r="A44" s="16" t="s">
        <v>23</v>
      </c>
      <c r="B44" s="17">
        <v>130</v>
      </c>
      <c r="C44" s="31">
        <f>B44/26</f>
        <v>5</v>
      </c>
      <c r="D44" s="31">
        <f>B44/26</f>
        <v>5</v>
      </c>
      <c r="E44" s="31">
        <f>B44/26</f>
        <v>5</v>
      </c>
      <c r="F44" s="31">
        <f>B44/26</f>
        <v>5</v>
      </c>
      <c r="G44" s="31">
        <f>B44/26</f>
        <v>5</v>
      </c>
      <c r="H44" s="31">
        <f>B44/26</f>
        <v>5</v>
      </c>
      <c r="I44" s="31">
        <f>B44/26</f>
        <v>5</v>
      </c>
      <c r="J44" s="31">
        <f>B44/26</f>
        <v>5</v>
      </c>
      <c r="K44" s="31">
        <f>B44/26</f>
        <v>5</v>
      </c>
      <c r="L44" s="31">
        <f>B44/26</f>
        <v>5</v>
      </c>
    </row>
    <row r="45" spans="1:13" x14ac:dyDescent="0.35">
      <c r="A45" s="16" t="s">
        <v>24</v>
      </c>
      <c r="B45" s="16"/>
      <c r="C45" s="31">
        <f>C44*B2</f>
        <v>300</v>
      </c>
      <c r="D45" s="31">
        <f>D44*B3</f>
        <v>150</v>
      </c>
      <c r="E45" s="31">
        <f>E44*B4</f>
        <v>300</v>
      </c>
      <c r="F45" s="31">
        <f>F44*B5</f>
        <v>150</v>
      </c>
      <c r="G45" s="31">
        <f>G44*B6</f>
        <v>150</v>
      </c>
      <c r="H45" s="31">
        <f>H44*B7</f>
        <v>225</v>
      </c>
      <c r="I45" s="31">
        <f>I44*B8</f>
        <v>150</v>
      </c>
      <c r="J45" s="31">
        <f>J44*45</f>
        <v>225</v>
      </c>
      <c r="K45" s="31">
        <f>K44*B10</f>
        <v>150</v>
      </c>
      <c r="L45" s="31">
        <f>L44*B11</f>
        <v>225</v>
      </c>
    </row>
    <row r="46" spans="1:13" x14ac:dyDescent="0.35">
      <c r="A46" s="16" t="s">
        <v>25</v>
      </c>
      <c r="B46" s="16"/>
      <c r="C46" s="34">
        <f>C45/60</f>
        <v>5</v>
      </c>
      <c r="D46" s="34">
        <f t="shared" ref="D46:I46" si="3">D45/60</f>
        <v>2.5</v>
      </c>
      <c r="E46" s="34">
        <f t="shared" si="3"/>
        <v>5</v>
      </c>
      <c r="F46" s="34">
        <f t="shared" si="3"/>
        <v>2.5</v>
      </c>
      <c r="G46" s="34">
        <f t="shared" si="3"/>
        <v>2.5</v>
      </c>
      <c r="H46" s="34">
        <f t="shared" si="3"/>
        <v>3.75</v>
      </c>
      <c r="I46" s="34">
        <f t="shared" si="3"/>
        <v>2.5</v>
      </c>
      <c r="J46" s="34">
        <f>J45/60</f>
        <v>3.75</v>
      </c>
      <c r="K46" s="34">
        <f>K45/60</f>
        <v>2.5</v>
      </c>
      <c r="L46" s="34">
        <f>L45/60</f>
        <v>3.75</v>
      </c>
      <c r="M46" s="1"/>
    </row>
    <row r="47" spans="1:13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8"/>
      <c r="K47" s="16"/>
      <c r="L47" s="16"/>
    </row>
    <row r="48" spans="1:13" x14ac:dyDescent="0.35">
      <c r="A48" s="16"/>
      <c r="B48" s="16"/>
      <c r="C48" s="14" t="s">
        <v>33</v>
      </c>
      <c r="D48" s="28" t="s">
        <v>37</v>
      </c>
      <c r="E48" s="16"/>
      <c r="F48" s="16"/>
      <c r="G48" s="16"/>
      <c r="H48" s="16"/>
      <c r="I48" s="16"/>
      <c r="J48" s="18"/>
      <c r="K48" s="16"/>
      <c r="L48" s="16"/>
    </row>
    <row r="49" spans="1:12" x14ac:dyDescent="0.35">
      <c r="A49" s="16"/>
      <c r="B49" s="16" t="s">
        <v>26</v>
      </c>
      <c r="C49" s="19">
        <f>(((B44*0.4)*6)*1)/26</f>
        <v>12</v>
      </c>
      <c r="D49" s="19"/>
      <c r="E49" s="16"/>
      <c r="F49" s="16"/>
      <c r="G49" s="16"/>
      <c r="H49" s="16"/>
      <c r="I49" s="16"/>
      <c r="J49" s="18"/>
      <c r="K49" s="16"/>
      <c r="L49" s="16"/>
    </row>
    <row r="50" spans="1:12" x14ac:dyDescent="0.35">
      <c r="A50" s="16"/>
      <c r="B50" s="16" t="s">
        <v>28</v>
      </c>
      <c r="C50" s="19">
        <v>20</v>
      </c>
      <c r="D50" s="19"/>
      <c r="E50" s="16"/>
      <c r="F50" s="16"/>
      <c r="G50" s="16"/>
      <c r="H50" s="16"/>
      <c r="I50" s="16"/>
      <c r="J50" s="18"/>
      <c r="K50" s="16"/>
      <c r="L50" s="16"/>
    </row>
    <row r="51" spans="1:12" x14ac:dyDescent="0.35">
      <c r="A51" s="16"/>
      <c r="B51" s="16" t="s">
        <v>29</v>
      </c>
      <c r="C51" s="19">
        <v>6</v>
      </c>
      <c r="D51" s="19"/>
      <c r="E51" s="16"/>
      <c r="F51" s="16"/>
      <c r="G51" s="16"/>
      <c r="H51" s="16"/>
      <c r="I51" s="16"/>
      <c r="J51" s="18"/>
      <c r="K51" s="16"/>
      <c r="L51" s="16"/>
    </row>
    <row r="52" spans="1:12" x14ac:dyDescent="0.35">
      <c r="A52" s="16"/>
      <c r="B52" s="16" t="s">
        <v>30</v>
      </c>
      <c r="C52" s="19">
        <f>SUM(C46:L46)</f>
        <v>33.75</v>
      </c>
      <c r="D52" s="19"/>
      <c r="E52" s="16"/>
      <c r="F52" s="16"/>
      <c r="G52" s="16"/>
      <c r="H52" s="16"/>
      <c r="I52" s="16"/>
      <c r="J52" s="18"/>
      <c r="K52" s="16"/>
      <c r="L52" s="16"/>
    </row>
    <row r="53" spans="1:12" x14ac:dyDescent="0.35">
      <c r="A53" s="16"/>
      <c r="B53" s="16" t="s">
        <v>36</v>
      </c>
      <c r="C53" s="19">
        <v>2.5</v>
      </c>
      <c r="D53" s="19"/>
      <c r="E53" s="16"/>
      <c r="F53" s="16"/>
      <c r="G53" s="16"/>
      <c r="H53" s="16"/>
      <c r="I53" s="16"/>
      <c r="J53" s="18"/>
      <c r="K53" s="16"/>
      <c r="L53" s="16"/>
    </row>
    <row r="54" spans="1:12" x14ac:dyDescent="0.35">
      <c r="A54" s="16"/>
      <c r="B54" s="14" t="s">
        <v>31</v>
      </c>
      <c r="C54" s="35">
        <f>SUM(C49:C53)</f>
        <v>74.25</v>
      </c>
      <c r="D54" s="20"/>
      <c r="E54" s="16"/>
      <c r="F54" s="16"/>
      <c r="G54" s="16"/>
      <c r="H54" s="16"/>
      <c r="I54" s="16"/>
      <c r="J54" s="18"/>
      <c r="K54" s="16"/>
      <c r="L54" s="16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&amp;C&amp;1#&amp;"Arial Black"&amp;10&amp;K000000OFFICIAL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0-8 wks &amp; additional needs</vt:lpstr>
      <vt:lpstr>0-4 mths &amp; additional needs</vt:lpstr>
      <vt:lpstr>0-8 mths &amp; additional needs </vt:lpstr>
      <vt:lpstr>0-12 mths &amp; additional needs</vt:lpstr>
      <vt:lpstr>0-18 mths &amp; additional need </vt:lpstr>
      <vt:lpstr>0-2 yrs &amp; additional need</vt:lpstr>
      <vt:lpstr>0-3.5 yrs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Armstrong (DHHS)</dc:creator>
  <cp:lastModifiedBy>Marcia Armstrong (DHHS)</cp:lastModifiedBy>
  <dcterms:created xsi:type="dcterms:W3CDTF">2022-01-25T05:44:34Z</dcterms:created>
  <dcterms:modified xsi:type="dcterms:W3CDTF">2022-04-18T06:30:37Z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2022-04-18T06:30:37Z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702296de-c563-4dc5-b023-eb17a90dac9e</vt:lpwstr>
  </property>
  <property fmtid="{D5CDD505-2E9C-101B-9397-08002B2CF9AE}" pid="8" name="MSIP_Label_43e64453-338c-4f93-8a4d-0039a0a41f2a_ContentBits">
    <vt:lpwstr>2</vt:lpwstr>
  </property>
</Properties>
</file>